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ПФХД раздел 1" sheetId="1" r:id="rId1"/>
    <sheet name="ПФХД раздел 2" sheetId="2" r:id="rId2"/>
  </sheets>
  <definedNames>
    <definedName name="_xlnm._FilterDatabase" localSheetId="0" hidden="1">'ПФХД раздел 1'!$A$30:$N$30</definedName>
    <definedName name="_xlnm.Print_Titles" localSheetId="0">'ПФХД раздел 1'!$27:$30</definedName>
    <definedName name="_xlnm.Print_Area" localSheetId="0">'ПФХД раздел 1'!$A$1:$N$125</definedName>
  </definedNames>
  <calcPr fullCalcOnLoad="1"/>
</workbook>
</file>

<file path=xl/sharedStrings.xml><?xml version="1.0" encoding="utf-8"?>
<sst xmlns="http://schemas.openxmlformats.org/spreadsheetml/2006/main" count="456" uniqueCount="322">
  <si>
    <t>КОДЫ</t>
  </si>
  <si>
    <t>383</t>
  </si>
  <si>
    <t>по Сводному реестру</t>
  </si>
  <si>
    <t>Дата</t>
  </si>
  <si>
    <t>Единица измерения: руб.</t>
  </si>
  <si>
    <t>по ОКЕИ</t>
  </si>
  <si>
    <t>Орган, осуществляющий</t>
  </si>
  <si>
    <t>глава по БК</t>
  </si>
  <si>
    <t>ИНН</t>
  </si>
  <si>
    <t>КПП</t>
  </si>
  <si>
    <t>Раздел 1. Поступления и выплаты</t>
  </si>
  <si>
    <t>Сумма</t>
  </si>
  <si>
    <t>Наименование показателя</t>
  </si>
  <si>
    <t>Утверждаю</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</si>
  <si>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</si>
  <si>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</si>
  <si>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</si>
  <si>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</si>
  <si>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</si>
  <si>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</si>
  <si>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</si>
  <si>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</si>
  <si>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</si>
  <si>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</si>
  <si>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</si>
  <si>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</si>
  <si>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</si>
  <si>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</si>
  <si>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</si>
  <si>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</si>
  <si>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</si>
  <si>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</si>
  <si>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</si>
  <si>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</si>
  <si>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</si>
  <si>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</si>
  <si>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</si>
  <si>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</si>
  <si>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</si>
  <si>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</si>
  <si>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</si>
  <si>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</si>
  <si>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</si>
  <si>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</si>
  <si>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</si>
  <si>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</si>
  <si>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</si>
  <si>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</si>
  <si>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</si>
  <si>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</si>
  <si>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прочие выплаты персоналу, в том числе компенсационного характера</t>
  </si>
  <si>
    <t>2130</t>
  </si>
  <si>
    <t>2140</t>
  </si>
  <si>
    <t>112</t>
  </si>
  <si>
    <t>119</t>
  </si>
  <si>
    <t>2141</t>
  </si>
  <si>
    <t>на иные выплаты работникам</t>
  </si>
  <si>
    <t>2142</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</si>
  <si>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</si>
  <si>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</si>
  <si>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</si>
  <si>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</si>
  <si>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</si>
  <si>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</si>
  <si>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</si>
  <si>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</si>
  <si>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</si>
  <si>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</si>
  <si>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</si>
  <si>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</si>
  <si>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</si>
  <si>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</si>
  <si>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</si>
  <si>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</si>
  <si>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</si>
  <si>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</si>
  <si>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</si>
  <si>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</si>
  <si>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</si>
  <si>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</si>
  <si>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</si>
  <si>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</si>
  <si>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</si>
  <si>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</si>
  <si>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</si>
  <si>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</si>
  <si>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</si>
  <si>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</si>
  <si>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</si>
  <si>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</si>
  <si>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2500</t>
  </si>
  <si>
    <t>2520</t>
  </si>
  <si>
    <t>831</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</si>
  <si>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</si>
  <si>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</si>
  <si>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</si>
  <si>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</si>
  <si>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</si>
  <si>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</si>
  <si>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</si>
  <si>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</si>
  <si>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</si>
  <si>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</si>
  <si>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</si>
  <si>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</si>
  <si>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</si>
  <si>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</si>
  <si>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</si>
  <si>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</si>
  <si>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</si>
  <si>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</si>
  <si>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</si>
  <si>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</si>
  <si>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</si>
  <si>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</si>
  <si>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</si>
  <si>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</si>
  <si>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</si>
  <si>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</si>
  <si>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по строкам 1100—1900 — коды аналитической группы подвида доходов бюджетов классификации доходов бюджетов;</t>
  </si>
  <si>
    <t>по строкам 2000—2652 — коды видов расходов бюджетов классификации расходов бюджетов;</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</si>
  <si>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</si>
  <si>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</si>
  <si>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</si>
  <si>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</si>
  <si>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</si>
  <si>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</si>
  <si>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</si>
  <si>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</si>
  <si>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</si>
  <si>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</si>
  <si>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</si>
  <si>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</si>
  <si>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</si>
  <si>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</si>
  <si>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</si>
  <si>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</si>
  <si>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</si>
  <si>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1.4.2.</t>
  </si>
  <si>
    <t>26420</t>
  </si>
  <si>
    <t>1.4.2.1.</t>
  </si>
  <si>
    <t>1.4.2.2.</t>
  </si>
  <si>
    <t>26421</t>
  </si>
  <si>
    <t>26422</t>
  </si>
  <si>
    <t>26430</t>
  </si>
  <si>
    <t>1.4.4.</t>
  </si>
  <si>
    <t>1.4.3.</t>
  </si>
  <si>
    <t>1.4.4.1.</t>
  </si>
  <si>
    <t>1.4.4.2.</t>
  </si>
  <si>
    <t>26450</t>
  </si>
  <si>
    <t>за счет прочих источников финансового обеспечения</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</si>
  <si>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</si>
  <si>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</si>
  <si>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</si>
  <si>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</si>
  <si>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</si>
  <si>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</si>
  <si>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</si>
  <si>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</si>
  <si>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</si>
  <si>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</si>
  <si>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</si>
  <si>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</si>
  <si>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Исполнитель</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</si>
  <si>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</si>
  <si>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</si>
  <si>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 плана финансово-хозяйственной деятельности муниципальных </t>
  </si>
  <si>
    <t>Код строки</t>
  </si>
  <si>
    <t>за пределами планового периода</t>
  </si>
  <si>
    <t>поступления от оказания услуг (выполнения работ) на платной основе и от иной приносящей доход деятельности</t>
  </si>
  <si>
    <t xml:space="preserve">субсидия на финансовое обеспечение выполнения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</si>
  <si>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</si>
  <si>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в том числе:
доходы от собственности, всего</t>
  </si>
  <si>
    <t>в том числе:
целевые субсидии</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</si>
  <si>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</si>
  <si>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</si>
  <si>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</si>
  <si>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 всего</t>
  </si>
  <si>
    <t>иные выплаты, за исключением фонда оплаты труда учреждения, для выполнения отдельных полномочий</t>
  </si>
  <si>
    <t>в том числе:
на выплаты по оплате труда</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</si>
  <si>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</si>
  <si>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</si>
  <si>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</si>
  <si>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</si>
  <si>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</si>
  <si>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</si>
  <si>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</si>
  <si>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</si>
  <si>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</si>
  <si>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</si>
  <si>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</si>
  <si>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</si>
  <si>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</si>
  <si>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</si>
  <si>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</si>
  <si>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</si>
  <si>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</si>
  <si>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из них:
возврат в бюджет средств субсидии</t>
  </si>
  <si>
    <t>по строкам 1980—1981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</si>
  <si>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4000—4010 — коды аналитической группы вида источников финансирования дефицитов бюджетов классификации источников финансирования дефицитов бюджетов.</t>
  </si>
  <si>
    <t>№ п/п</t>
  </si>
  <si>
    <t>Коды строк</t>
  </si>
  <si>
    <t>Год начала закупки</t>
  </si>
  <si>
    <r>
      <t>Код по бюджетной класси фикации Российской Федерации</t>
    </r>
    <r>
      <rPr>
        <sz val="11"/>
        <rFont val="Calibri"/>
        <family val="2"/>
      </rPr>
      <t>³</t>
    </r>
  </si>
  <si>
    <r>
      <t>Аналитический код</t>
    </r>
    <r>
      <rPr>
        <sz val="11"/>
        <rFont val="Calibri"/>
        <family val="2"/>
      </rPr>
      <t>⁴</t>
    </r>
  </si>
  <si>
    <r>
      <t>Остаток средств на начало текущего финансового года</t>
    </r>
    <r>
      <rPr>
        <vertAlign val="superscript"/>
        <sz val="11"/>
        <rFont val="Times New Roman"/>
        <family val="1"/>
      </rPr>
      <t>5</t>
    </r>
  </si>
  <si>
    <r>
      <t>Остаток средств на конец текущего финансового года</t>
    </r>
    <r>
      <rPr>
        <vertAlign val="superscript"/>
        <sz val="11"/>
        <rFont val="Times New Roman"/>
        <family val="1"/>
      </rPr>
      <t>5</t>
    </r>
  </si>
  <si>
    <r>
      <t>прочие поступления, всего</t>
    </r>
    <r>
      <rPr>
        <vertAlign val="superscript"/>
        <sz val="11"/>
        <rFont val="Times New Roman"/>
        <family val="1"/>
      </rPr>
      <t>6</t>
    </r>
  </si>
  <si>
    <r>
      <t>Выплаты, уменьшающие доход, всего</t>
    </r>
    <r>
      <rPr>
        <b/>
        <vertAlign val="superscript"/>
        <sz val="11"/>
        <rFont val="Times New Roman"/>
        <family val="1"/>
      </rPr>
      <t>8</t>
    </r>
  </si>
  <si>
    <r>
      <t>в том числе:
налог на прибыль</t>
    </r>
    <r>
      <rPr>
        <vertAlign val="superscript"/>
        <sz val="11"/>
        <rFont val="Times New Roman"/>
        <family val="1"/>
      </rPr>
      <t>8</t>
    </r>
  </si>
  <si>
    <r>
      <t>налог на добавленную стоимость</t>
    </r>
    <r>
      <rPr>
        <vertAlign val="superscript"/>
        <sz val="11"/>
        <rFont val="Times New Roman"/>
        <family val="1"/>
      </rPr>
      <t>8</t>
    </r>
  </si>
  <si>
    <r>
      <t>прочие налоги, уменьшающие доход</t>
    </r>
    <r>
      <rPr>
        <vertAlign val="superscript"/>
        <sz val="11"/>
        <rFont val="Times New Roman"/>
        <family val="1"/>
      </rPr>
      <t>8</t>
    </r>
  </si>
  <si>
    <r>
      <t>Прочие выплаты, всего</t>
    </r>
    <r>
      <rPr>
        <b/>
        <vertAlign val="superscript"/>
        <sz val="11"/>
        <rFont val="Times New Roman"/>
        <family val="1"/>
      </rPr>
      <t>9</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</si>
  <si>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sz val="11"/>
        <rFont val="Calibri"/>
        <family val="2"/>
      </rPr>
      <t>¹²</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</si>
  <si>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sz val="11"/>
        <rFont val="Calibri"/>
        <family val="2"/>
      </rPr>
      <t>¹²</t>
    </r>
  </si>
  <si>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</si>
  <si>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</si>
  <si>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sz val="11"/>
        <rFont val="Calibri"/>
        <family val="2"/>
      </rPr>
      <t>¹⁶</t>
    </r>
  </si>
  <si>
    <r>
      <t>в соответствии с Федеральным законом № 223-ФЗ</t>
    </r>
    <r>
      <rPr>
        <vertAlign val="superscript"/>
        <sz val="11"/>
        <rFont val="Times New Roman"/>
        <family val="1"/>
      </rPr>
      <t>14</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</si>
  <si>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</si>
  <si>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sz val="11"/>
        <rFont val="Calibri"/>
        <family val="2"/>
      </rPr>
      <t>¹³</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</si>
  <si>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sz val="11"/>
        <rFont val="Calibri"/>
        <family val="2"/>
      </rPr>
      <t>¹³</t>
    </r>
  </si>
  <si>
    <r>
      <t>за счет субсидий, предоставляемых на осуществление капитальных вложений</t>
    </r>
    <r>
      <rPr>
        <vertAlign val="superscript"/>
        <sz val="11"/>
        <rFont val="Times New Roman"/>
        <family val="1"/>
      </rPr>
      <t>15</t>
    </r>
  </si>
  <si>
    <t xml:space="preserve">Главный бухгалтер </t>
  </si>
  <si>
    <t>в том числе:
за счет субсидий, предоставляемых на финансовое обеспечение выполнения муниципального задания</t>
  </si>
  <si>
    <t>(подпись)</t>
  </si>
  <si>
    <t>(расшифровка подписи)</t>
  </si>
  <si>
    <t xml:space="preserve">                 (подпись)                                             (расшифровка подписи)</t>
  </si>
  <si>
    <t>в том числе:
субсидии на финансовое обеспечение выполнения муниципального задания за счет средств бюджета Трехгорного городского округа</t>
  </si>
  <si>
    <r>
      <rPr>
        <vertAlign val="superscript"/>
        <sz val="11"/>
        <rFont val="Times New Roman"/>
        <family val="1"/>
      </rPr>
      <t>1</t>
    </r>
    <r>
      <rPr>
        <sz val="11"/>
        <rFont val="Times New Roman"/>
        <family val="1"/>
      </rPr>
      <t xml:space="preserve"> </t>
    </r>
    <r>
      <rPr>
        <sz val="10"/>
        <rFont val="Times New Roman"/>
        <family val="1"/>
      </rPr>
      <t>В случае утверждениярешения о бюджете на текущий финансовый год и плановый период.</t>
    </r>
  </si>
  <si>
    <r>
      <rPr>
        <vertAlign val="superscript"/>
        <sz val="11"/>
        <rFont val="Times New Roman"/>
        <family val="1"/>
      </rPr>
      <t>2</t>
    </r>
    <r>
      <rPr>
        <sz val="10"/>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</si>
  <si>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1"/>
        <rFont val="Times New Roman"/>
        <family val="1"/>
      </rPr>
      <t>3</t>
    </r>
    <r>
      <rPr>
        <sz val="11"/>
        <rFont val="Times New Roman"/>
        <family val="1"/>
      </rPr>
      <t xml:space="preserve"> </t>
    </r>
    <r>
      <rPr>
        <sz val="10"/>
        <rFont val="Times New Roman"/>
        <family val="1"/>
      </rPr>
      <t>В графе 3 отражаются:</t>
    </r>
  </si>
  <si>
    <r>
      <rPr>
        <vertAlign val="superscript"/>
        <sz val="11"/>
        <rFont val="Times New Roman"/>
        <family val="1"/>
      </rPr>
      <t>4</t>
    </r>
    <r>
      <rPr>
        <sz val="11"/>
        <rFont val="Times New Roman"/>
        <family val="1"/>
      </rPr>
      <t xml:space="preserve"> </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 в случае, если Порядком органа — учредителя предусмотрена указанная детализация.</t>
    </r>
  </si>
  <si>
    <r>
      <rPr>
        <vertAlign val="superscript"/>
        <sz val="11"/>
        <rFont val="Times New Roman"/>
        <family val="1"/>
      </rPr>
      <t>5</t>
    </r>
    <r>
      <rPr>
        <sz val="11"/>
        <rFont val="Times New Roman"/>
        <family val="1"/>
      </rPr>
      <t xml:space="preserve">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</si>
  <si>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rPr>
      <t>6</t>
    </r>
    <r>
      <rPr>
        <sz val="10"/>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</si>
  <si>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rPr>
        <vertAlign val="superscript"/>
        <sz val="11"/>
        <rFont val="Times New Roman"/>
        <family val="1"/>
      </rPr>
      <t>7</t>
    </r>
    <r>
      <rPr>
        <sz val="11"/>
        <rFont val="Times New Roman"/>
        <family val="1"/>
      </rPr>
      <t xml:space="preserve">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</si>
  <si>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1"/>
        <rFont val="Times New Roman"/>
        <family val="1"/>
      </rPr>
      <t>8</t>
    </r>
    <r>
      <rPr>
        <sz val="11"/>
        <rFont val="Times New Roman"/>
        <family val="1"/>
      </rPr>
      <t xml:space="preserve"> </t>
    </r>
    <r>
      <rPr>
        <sz val="10"/>
        <rFont val="Times New Roman"/>
        <family val="1"/>
      </rPr>
      <t>Показатель отражается со знаком «минус».</t>
    </r>
  </si>
  <si>
    <r>
      <rPr>
        <vertAlign val="superscript"/>
        <sz val="11"/>
        <rFont val="Times New Roman"/>
        <family val="1"/>
      </rPr>
      <t>9</t>
    </r>
    <r>
      <rPr>
        <sz val="10"/>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</si>
  <si>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rPr>
        <vertAlign val="superscript"/>
        <sz val="11"/>
        <rFont val="Times New Roman"/>
        <family val="1"/>
      </rPr>
      <t>10</t>
    </r>
    <r>
      <rPr>
        <sz val="10"/>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</si>
  <si>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rPr>
      <t>11</t>
    </r>
    <r>
      <rPr>
        <sz val="11"/>
        <rFont val="Times New Roman"/>
        <family val="1"/>
      </rPr>
      <t xml:space="preserve"> </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</si>
  <si>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rPr>
      <t>12</t>
    </r>
    <r>
      <rPr>
        <sz val="10"/>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</si>
  <si>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rPr>
      <t>13</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</si>
  <si>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rPr>
      <t>14</t>
    </r>
    <r>
      <rPr>
        <sz val="11"/>
        <rFont val="Times New Roman"/>
        <family val="1"/>
      </rPr>
      <t xml:space="preserve"> </t>
    </r>
    <r>
      <rPr>
        <sz val="10"/>
        <rFont val="Times New Roman"/>
        <family val="1"/>
      </rPr>
      <t>Муниципальным бюджетным учреждением показатель не формируется.</t>
    </r>
  </si>
  <si>
    <r>
      <rPr>
        <vertAlign val="superscript"/>
        <sz val="11"/>
        <rFont val="Times New Roman"/>
        <family val="1"/>
      </rPr>
      <t>15</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</si>
  <si>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11"/>
        <rFont val="Times New Roman"/>
        <family val="1"/>
      </rPr>
      <t>16</t>
    </r>
    <r>
      <rPr>
        <sz val="10"/>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</si>
  <si>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к  Порядку составления и утверждения</t>
  </si>
  <si>
    <t xml:space="preserve">бюджетных учреждений, подведомственных </t>
  </si>
  <si>
    <t>Управлению образования администрации города Трехгорного</t>
  </si>
  <si>
    <t>Приложение 1</t>
  </si>
  <si>
    <t>121</t>
  </si>
  <si>
    <t>131</t>
  </si>
  <si>
    <t>152</t>
  </si>
  <si>
    <t>211</t>
  </si>
  <si>
    <t>212</t>
  </si>
  <si>
    <t>213</t>
  </si>
  <si>
    <t>221</t>
  </si>
  <si>
    <t>в том числе:
Социальные пособия и компенсации персоналу в денежной форме</t>
  </si>
  <si>
    <t>266</t>
  </si>
  <si>
    <t>2111</t>
  </si>
  <si>
    <t>2112</t>
  </si>
  <si>
    <t>Прочие несоциальные выплаты персоналу в денежной форме</t>
  </si>
  <si>
    <t>2113</t>
  </si>
  <si>
    <t>2114</t>
  </si>
  <si>
    <t>226</t>
  </si>
  <si>
    <t>291</t>
  </si>
  <si>
    <t>292</t>
  </si>
  <si>
    <r>
      <t>расходы на закупку товаров, работ, услуг, всего</t>
    </r>
    <r>
      <rPr>
        <b/>
        <vertAlign val="superscript"/>
        <sz val="11"/>
        <rFont val="Times New Roman"/>
        <family val="1"/>
      </rPr>
      <t>7</t>
    </r>
  </si>
  <si>
    <t>225</t>
  </si>
  <si>
    <t>услуги связи</t>
  </si>
  <si>
    <t>2642</t>
  </si>
  <si>
    <t>комунальные услуги (теплоснабжение)</t>
  </si>
  <si>
    <t>2643</t>
  </si>
  <si>
    <t>223т</t>
  </si>
  <si>
    <t>комунальные услуги (теплоноситель)</t>
  </si>
  <si>
    <t>комунальные услуги (электроснабжение)</t>
  </si>
  <si>
    <t>2644</t>
  </si>
  <si>
    <t>комунальные услуги (водоснабжение)</t>
  </si>
  <si>
    <t>2645</t>
  </si>
  <si>
    <t>223в</t>
  </si>
  <si>
    <t>комунальные услуги (водоотведение)</t>
  </si>
  <si>
    <t>2646</t>
  </si>
  <si>
    <t>223с</t>
  </si>
  <si>
    <t>комунальные услуги (обращение с ТКО)</t>
  </si>
  <si>
    <t>2647</t>
  </si>
  <si>
    <t>223тко</t>
  </si>
  <si>
    <t>работы, услуги по содержанию имущества</t>
  </si>
  <si>
    <t>2648</t>
  </si>
  <si>
    <t>прочие работы, услуги</t>
  </si>
  <si>
    <t>2649</t>
  </si>
  <si>
    <t>увеличение стоимости основных средств (прочие)</t>
  </si>
  <si>
    <t>310</t>
  </si>
  <si>
    <t>увеличение стоимости основных средств (мебель и оборудование)</t>
  </si>
  <si>
    <t>увеличение стоимости прочих оборотных запасов (материалов)</t>
  </si>
  <si>
    <t>2653</t>
  </si>
  <si>
    <t>346</t>
  </si>
  <si>
    <t>увеличение стоимости прочих материальных запасов однократного применения</t>
  </si>
  <si>
    <t>349</t>
  </si>
  <si>
    <t>2641</t>
  </si>
  <si>
    <t>аренда помещения</t>
  </si>
  <si>
    <t>224</t>
  </si>
  <si>
    <r>
      <t xml:space="preserve">Учреждение  </t>
    </r>
    <r>
      <rPr>
        <u val="single"/>
        <sz val="10"/>
        <rFont val="Times New Roman"/>
        <family val="1"/>
      </rPr>
      <t>Муниципальное бюджетное учреждение "Спортивная школа по боксу"</t>
    </r>
  </si>
  <si>
    <t>Начальник Управления физкультуры и спорта администрации города Трехгорного</t>
  </si>
  <si>
    <t>Т.О. Усова</t>
  </si>
  <si>
    <t>223(100)</t>
  </si>
  <si>
    <t>А.А. Миронов</t>
  </si>
  <si>
    <r>
      <t xml:space="preserve">функции и полномочия учредителя      </t>
    </r>
    <r>
      <rPr>
        <u val="single"/>
        <sz val="10"/>
        <rFont val="Times New Roman"/>
        <family val="1"/>
      </rPr>
      <t>Управление физкультуры и спорта администрации города Трехгорного</t>
    </r>
  </si>
  <si>
    <t>247</t>
  </si>
  <si>
    <t>План финансово-хозяйственной деятельности на 2022г.</t>
  </si>
  <si>
    <t>(на 2022г. и плановый период 2023 и 2024 годов)</t>
  </si>
  <si>
    <t>на 2022 г. 
текущий финансовый год</t>
  </si>
  <si>
    <t>на 2023г. 
первый год планового периода</t>
  </si>
  <si>
    <t>на 2024 г. 
второй год планового периода</t>
  </si>
  <si>
    <t>на 2023 г. 
первый год планового периода</t>
  </si>
  <si>
    <t>Я.В. Ренев</t>
  </si>
  <si>
    <t>113</t>
  </si>
  <si>
    <t>2654</t>
  </si>
  <si>
    <t>2655</t>
  </si>
  <si>
    <t>2656</t>
  </si>
  <si>
    <t>2657</t>
  </si>
  <si>
    <t>2658</t>
  </si>
  <si>
    <t>« 31 » марта 2022г.</t>
  </si>
  <si>
    <t>от « 31 » марта 2022г.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</si>
</sst>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0\ &quot;₽&quot;"/>
    <numFmt numFmtId="189" formatCode="#,##0.00_ ;\-#,##0.00\ "/>
    <numFmt numFmtId="190" formatCode="#,##0.0"/>
    <numFmt numFmtId="191" formatCode="0.0"/>
    <numFmt numFmtId="192" formatCode="#,##0.000"/>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b/>
      <vertAlign val="superscript"/>
      <sz val="10"/>
      <name val="Times New Roman"/>
      <family val="1"/>
    </font>
    <font>
      <vertAlign val="superscript"/>
      <sz val="8"/>
      <name val="Times New Roman"/>
      <family val="1"/>
    </font>
    <font>
      <b/>
      <sz val="11"/>
      <name val="Times New Roman"/>
      <family val="1"/>
    </font>
    <font>
      <sz val="11"/>
      <name val="Calibri"/>
      <family val="2"/>
    </font>
    <font>
      <vertAlign val="superscript"/>
      <sz val="11"/>
      <name val="Times New Roman"/>
      <family val="1"/>
    </font>
    <font>
      <b/>
      <vertAlign val="superscript"/>
      <sz val="11"/>
      <name val="Times New Roman"/>
      <family val="1"/>
    </font>
    <font>
      <sz val="11"/>
      <name val="Times New Roman"/>
      <family val="1"/>
    </font>
    <font>
      <u val="single"/>
      <sz val="12"/>
      <name val="Times New Roman"/>
      <family val="1"/>
    </font>
    <font>
      <sz val="12"/>
      <name val="Times New Roman"/>
      <family val="1"/>
    </font>
    <font>
      <vertAlign val="superscript"/>
      <sz val="10"/>
      <name val="Times New Roman"/>
      <family val="1"/>
    </font>
    <font>
      <u val="single"/>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medium"/>
      <bottom style="thin"/>
    </border>
    <border>
      <left>
        <color indexed="63"/>
      </left>
      <right>
        <color indexed="63"/>
      </right>
      <top style="thin"/>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18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6" fillId="0" borderId="0" xfId="0" applyFont="1" applyBorder="1" applyAlignment="1">
      <alignment horizontal="right"/>
    </xf>
    <xf numFmtId="0" fontId="3" fillId="0" borderId="11" xfId="0" applyFont="1" applyBorder="1" applyAlignment="1">
      <alignment horizontal="left" vertic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0" fontId="5" fillId="0" borderId="13" xfId="0"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xf>
    <xf numFmtId="0" fontId="6" fillId="0" borderId="19" xfId="0" applyFont="1" applyBorder="1" applyAlignment="1">
      <alignment wrapText="1"/>
    </xf>
    <xf numFmtId="0" fontId="7" fillId="0" borderId="19" xfId="0" applyFont="1" applyBorder="1" applyAlignment="1">
      <alignment wrapText="1"/>
    </xf>
    <xf numFmtId="0" fontId="6" fillId="0" borderId="20" xfId="0" applyFont="1" applyBorder="1" applyAlignment="1">
      <alignment horizontal="left" wrapText="1"/>
    </xf>
    <xf numFmtId="0" fontId="6" fillId="0" borderId="19" xfId="0" applyFont="1" applyBorder="1" applyAlignment="1">
      <alignment horizontal="left" wrapText="1"/>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3" fillId="0" borderId="11" xfId="0" applyFont="1" applyBorder="1" applyAlignment="1">
      <alignment horizontal="left"/>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3" fontId="6" fillId="0" borderId="14" xfId="0" applyNumberFormat="1" applyFont="1" applyBorder="1" applyAlignment="1">
      <alignment/>
    </xf>
    <xf numFmtId="43" fontId="6" fillId="0" borderId="15" xfId="0" applyNumberFormat="1" applyFont="1" applyBorder="1" applyAlignment="1">
      <alignment/>
    </xf>
    <xf numFmtId="43" fontId="6" fillId="0" borderId="24" xfId="0" applyNumberFormat="1" applyFont="1" applyBorder="1" applyAlignment="1">
      <alignment/>
    </xf>
    <xf numFmtId="43" fontId="6" fillId="0" borderId="25" xfId="0" applyNumberFormat="1" applyFont="1" applyBorder="1" applyAlignment="1">
      <alignment/>
    </xf>
    <xf numFmtId="43" fontId="6" fillId="0" borderId="12" xfId="0" applyNumberFormat="1" applyFont="1" applyBorder="1" applyAlignment="1">
      <alignment/>
    </xf>
    <xf numFmtId="43" fontId="6" fillId="0" borderId="13" xfId="0" applyNumberFormat="1" applyFont="1" applyBorder="1" applyAlignment="1">
      <alignment/>
    </xf>
    <xf numFmtId="43" fontId="6" fillId="0" borderId="21" xfId="0" applyNumberFormat="1" applyFont="1" applyBorder="1" applyAlignment="1">
      <alignment/>
    </xf>
    <xf numFmtId="43" fontId="6" fillId="0" borderId="26" xfId="0" applyNumberFormat="1" applyFont="1" applyBorder="1" applyAlignment="1">
      <alignment/>
    </xf>
    <xf numFmtId="43" fontId="6" fillId="0" borderId="12" xfId="0" applyNumberFormat="1" applyFont="1" applyBorder="1" applyAlignment="1">
      <alignment horizontal="right"/>
    </xf>
    <xf numFmtId="43" fontId="6" fillId="0" borderId="13" xfId="0" applyNumberFormat="1" applyFont="1" applyBorder="1" applyAlignment="1">
      <alignment horizontal="right"/>
    </xf>
    <xf numFmtId="43" fontId="6" fillId="0" borderId="21" xfId="0" applyNumberFormat="1" applyFont="1" applyBorder="1" applyAlignment="1">
      <alignment horizontal="right"/>
    </xf>
    <xf numFmtId="43" fontId="6" fillId="0" borderId="26" xfId="0" applyNumberFormat="1" applyFont="1" applyBorder="1" applyAlignment="1">
      <alignment horizontal="right"/>
    </xf>
    <xf numFmtId="43" fontId="6" fillId="0" borderId="22" xfId="0" applyNumberFormat="1" applyFont="1" applyBorder="1" applyAlignment="1">
      <alignment/>
    </xf>
    <xf numFmtId="43" fontId="6" fillId="0" borderId="23" xfId="0" applyNumberFormat="1" applyFont="1" applyBorder="1" applyAlignment="1">
      <alignment/>
    </xf>
    <xf numFmtId="43" fontId="6" fillId="0" borderId="27" xfId="0" applyNumberFormat="1" applyFont="1" applyBorder="1" applyAlignment="1">
      <alignment/>
    </xf>
    <xf numFmtId="43" fontId="6" fillId="0" borderId="28" xfId="0" applyNumberFormat="1" applyFont="1" applyBorder="1" applyAlignment="1">
      <alignment/>
    </xf>
    <xf numFmtId="0" fontId="6" fillId="0" borderId="18" xfId="0" applyFont="1" applyBorder="1" applyAlignment="1">
      <alignment horizontal="left" wrapText="1" indent="1"/>
    </xf>
    <xf numFmtId="0" fontId="6" fillId="0" borderId="19" xfId="0" applyFont="1" applyBorder="1" applyAlignment="1">
      <alignment horizontal="left" wrapText="1" indent="2"/>
    </xf>
    <xf numFmtId="0" fontId="6" fillId="0" borderId="18" xfId="0" applyFont="1" applyBorder="1" applyAlignment="1">
      <alignment horizontal="left" wrapText="1" indent="2"/>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18" xfId="0" applyFont="1" applyBorder="1" applyAlignment="1">
      <alignment horizontal="left" wrapText="1" indent="3"/>
    </xf>
    <xf numFmtId="0" fontId="6" fillId="0" borderId="19" xfId="0" applyFont="1" applyBorder="1" applyAlignment="1">
      <alignment horizontal="left" wrapText="1" indent="3"/>
    </xf>
    <xf numFmtId="0" fontId="6" fillId="0" borderId="0" xfId="0" applyFont="1" applyAlignment="1">
      <alignment horizontal="left" indent="1"/>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3" fontId="7" fillId="0" borderId="12" xfId="0" applyNumberFormat="1" applyFont="1" applyBorder="1" applyAlignment="1">
      <alignment/>
    </xf>
    <xf numFmtId="43" fontId="7" fillId="0" borderId="13" xfId="0" applyNumberFormat="1" applyFont="1" applyBorder="1" applyAlignment="1">
      <alignment/>
    </xf>
    <xf numFmtId="43" fontId="7" fillId="0" borderId="21" xfId="0" applyNumberFormat="1" applyFont="1" applyBorder="1" applyAlignment="1">
      <alignment/>
    </xf>
    <xf numFmtId="43" fontId="7" fillId="0" borderId="12" xfId="0" applyNumberFormat="1" applyFont="1" applyBorder="1" applyAlignment="1">
      <alignment horizontal="right"/>
    </xf>
    <xf numFmtId="43" fontId="7" fillId="0" borderId="13" xfId="0" applyNumberFormat="1" applyFont="1" applyBorder="1" applyAlignment="1">
      <alignment horizontal="right"/>
    </xf>
    <xf numFmtId="43" fontId="7" fillId="0" borderId="21" xfId="0" applyNumberFormat="1" applyFont="1" applyBorder="1" applyAlignment="1">
      <alignment horizontal="right"/>
    </xf>
    <xf numFmtId="43" fontId="7" fillId="0" borderId="26" xfId="0" applyNumberFormat="1" applyFont="1" applyBorder="1" applyAlignment="1">
      <alignment/>
    </xf>
    <xf numFmtId="0" fontId="7"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3" fillId="0" borderId="29" xfId="0" applyFont="1" applyBorder="1" applyAlignment="1">
      <alignment horizontal="left"/>
    </xf>
    <xf numFmtId="43" fontId="7" fillId="0" borderId="15" xfId="0" applyNumberFormat="1" applyFont="1" applyBorder="1" applyAlignment="1">
      <alignment horizontal="right"/>
    </xf>
    <xf numFmtId="43" fontId="7" fillId="0" borderId="24" xfId="0" applyNumberFormat="1" applyFont="1" applyBorder="1" applyAlignment="1">
      <alignment horizontal="right"/>
    </xf>
    <xf numFmtId="0" fontId="6" fillId="0" borderId="19" xfId="0" applyFont="1" applyBorder="1" applyAlignment="1">
      <alignment horizontal="left" wrapText="1" indent="4"/>
    </xf>
    <xf numFmtId="0" fontId="6" fillId="0" borderId="21" xfId="0" applyFont="1" applyBorder="1" applyAlignment="1">
      <alignment horizontal="left" wrapText="1" indent="1"/>
    </xf>
    <xf numFmtId="43" fontId="6" fillId="0" borderId="23" xfId="0" applyNumberFormat="1" applyFont="1" applyBorder="1" applyAlignment="1">
      <alignment horizontal="right"/>
    </xf>
    <xf numFmtId="43" fontId="6" fillId="0" borderId="27" xfId="0" applyNumberFormat="1" applyFont="1" applyBorder="1" applyAlignment="1">
      <alignment horizontal="right"/>
    </xf>
    <xf numFmtId="0" fontId="6" fillId="0" borderId="11" xfId="0" applyFont="1" applyBorder="1" applyAlignment="1">
      <alignment horizontal="left"/>
    </xf>
    <xf numFmtId="0" fontId="4" fillId="0" borderId="0" xfId="0" applyFont="1" applyBorder="1" applyAlignment="1">
      <alignment horizontal="center" vertical="top"/>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43" fontId="6" fillId="0" borderId="30" xfId="0" applyNumberFormat="1" applyFont="1" applyBorder="1" applyAlignment="1">
      <alignment/>
    </xf>
    <xf numFmtId="43" fontId="6" fillId="0" borderId="30" xfId="0" applyNumberFormat="1" applyFont="1" applyBorder="1" applyAlignment="1">
      <alignment horizontal="right"/>
    </xf>
    <xf numFmtId="43" fontId="6" fillId="0" borderId="30" xfId="0" applyNumberFormat="1" applyFont="1" applyBorder="1" applyAlignment="1">
      <alignment horizontal="center"/>
    </xf>
    <xf numFmtId="43" fontId="7" fillId="0" borderId="30" xfId="0" applyNumberFormat="1" applyFont="1" applyBorder="1" applyAlignment="1">
      <alignment horizontal="center"/>
    </xf>
    <xf numFmtId="43" fontId="6" fillId="0" borderId="31" xfId="0" applyNumberFormat="1" applyFont="1" applyBorder="1" applyAlignment="1">
      <alignment horizont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3" fontId="6" fillId="0" borderId="35" xfId="0" applyNumberFormat="1" applyFont="1" applyBorder="1" applyAlignment="1">
      <alignment/>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0" xfId="0" applyFont="1" applyBorder="1" applyAlignment="1">
      <alignment horizontal="center" vertical="top" wrapText="1"/>
    </xf>
    <xf numFmtId="0" fontId="3" fillId="0" borderId="0" xfId="0" applyFont="1" applyAlignment="1">
      <alignment vertical="center" wrapText="1"/>
    </xf>
    <xf numFmtId="0" fontId="8" fillId="0" borderId="0" xfId="0" applyFont="1" applyFill="1" applyAlignment="1">
      <alignment/>
    </xf>
    <xf numFmtId="0" fontId="6" fillId="0" borderId="0" xfId="0" applyFont="1" applyBorder="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xf>
    <xf numFmtId="0" fontId="8" fillId="0" borderId="0" xfId="0" applyFont="1" applyAlignment="1">
      <alignment horizontal="right"/>
    </xf>
    <xf numFmtId="0" fontId="18" fillId="0" borderId="0" xfId="0" applyFont="1" applyAlignment="1">
      <alignment vertical="center"/>
    </xf>
    <xf numFmtId="43" fontId="7" fillId="0" borderId="30" xfId="0" applyNumberFormat="1" applyFont="1" applyBorder="1" applyAlignment="1">
      <alignment/>
    </xf>
    <xf numFmtId="0" fontId="7" fillId="0" borderId="19" xfId="0" applyFont="1" applyBorder="1" applyAlignment="1">
      <alignment horizontal="left" wrapText="1" indent="1"/>
    </xf>
    <xf numFmtId="43" fontId="7" fillId="0" borderId="12" xfId="0" applyNumberFormat="1" applyFont="1" applyBorder="1" applyAlignment="1">
      <alignment horizontal="left" indent="1"/>
    </xf>
    <xf numFmtId="43" fontId="7" fillId="0" borderId="13" xfId="0" applyNumberFormat="1" applyFont="1" applyBorder="1" applyAlignment="1">
      <alignment horizontal="left" indent="1"/>
    </xf>
    <xf numFmtId="43" fontId="7" fillId="0" borderId="21" xfId="0" applyNumberFormat="1" applyFont="1" applyBorder="1" applyAlignment="1">
      <alignment horizontal="left" indent="1"/>
    </xf>
    <xf numFmtId="43" fontId="7" fillId="0" borderId="26" xfId="0" applyNumberFormat="1" applyFont="1" applyBorder="1" applyAlignment="1">
      <alignment horizontal="left" indent="1"/>
    </xf>
    <xf numFmtId="0" fontId="7" fillId="0" borderId="18" xfId="0" applyFont="1" applyBorder="1" applyAlignment="1">
      <alignment horizontal="left" wrapText="1" indent="1"/>
    </xf>
    <xf numFmtId="0" fontId="6" fillId="0" borderId="12" xfId="53" applyFont="1" applyFill="1" applyBorder="1" applyAlignment="1">
      <alignment wrapText="1"/>
      <protection/>
    </xf>
    <xf numFmtId="0" fontId="6" fillId="0" borderId="12" xfId="53" applyFont="1" applyFill="1" applyBorder="1" applyAlignment="1">
      <alignment vertical="center" wrapText="1"/>
      <protection/>
    </xf>
    <xf numFmtId="4" fontId="6" fillId="0" borderId="13" xfId="0" applyNumberFormat="1" applyFont="1" applyBorder="1" applyAlignment="1">
      <alignment horizontal="center"/>
    </xf>
    <xf numFmtId="187" fontId="6" fillId="0" borderId="13" xfId="0" applyNumberFormat="1" applyFont="1" applyBorder="1" applyAlignment="1">
      <alignment horizontal="center"/>
    </xf>
    <xf numFmtId="43" fontId="7" fillId="33" borderId="12" xfId="0" applyNumberFormat="1" applyFont="1" applyFill="1" applyBorder="1" applyAlignment="1">
      <alignment/>
    </xf>
    <xf numFmtId="43" fontId="7" fillId="33" borderId="21" xfId="0" applyNumberFormat="1" applyFont="1" applyFill="1" applyBorder="1" applyAlignment="1">
      <alignment horizontal="left" indent="1"/>
    </xf>
    <xf numFmtId="43" fontId="7" fillId="33" borderId="13" xfId="0" applyNumberFormat="1" applyFont="1" applyFill="1" applyBorder="1" applyAlignment="1">
      <alignment/>
    </xf>
    <xf numFmtId="43" fontId="7" fillId="33" borderId="21" xfId="0" applyNumberFormat="1" applyFont="1" applyFill="1" applyBorder="1" applyAlignment="1">
      <alignment/>
    </xf>
    <xf numFmtId="43" fontId="6" fillId="33" borderId="12" xfId="0" applyNumberFormat="1" applyFont="1" applyFill="1" applyBorder="1" applyAlignment="1">
      <alignment/>
    </xf>
    <xf numFmtId="43" fontId="6" fillId="33" borderId="13" xfId="0" applyNumberFormat="1" applyFont="1" applyFill="1" applyBorder="1" applyAlignment="1">
      <alignment/>
    </xf>
    <xf numFmtId="43" fontId="6" fillId="33" borderId="21" xfId="0" applyNumberFormat="1" applyFont="1" applyFill="1" applyBorder="1" applyAlignment="1">
      <alignment/>
    </xf>
    <xf numFmtId="43" fontId="6" fillId="33" borderId="12" xfId="0" applyNumberFormat="1" applyFont="1" applyFill="1" applyBorder="1" applyAlignment="1">
      <alignment horizontal="left"/>
    </xf>
    <xf numFmtId="43" fontId="6" fillId="33" borderId="13" xfId="0" applyNumberFormat="1" applyFont="1" applyFill="1" applyBorder="1" applyAlignment="1">
      <alignment horizontal="left"/>
    </xf>
    <xf numFmtId="43" fontId="6" fillId="33" borderId="21" xfId="0" applyNumberFormat="1" applyFont="1" applyFill="1" applyBorder="1" applyAlignment="1">
      <alignment horizontal="left"/>
    </xf>
    <xf numFmtId="43" fontId="7" fillId="33" borderId="12" xfId="0" applyNumberFormat="1" applyFont="1" applyFill="1" applyBorder="1" applyAlignment="1">
      <alignment horizontal="left" indent="1"/>
    </xf>
    <xf numFmtId="43" fontId="7" fillId="33" borderId="13" xfId="0" applyNumberFormat="1" applyFont="1" applyFill="1" applyBorder="1" applyAlignment="1">
      <alignment horizontal="left" indent="1"/>
    </xf>
    <xf numFmtId="43" fontId="6" fillId="33" borderId="22" xfId="0" applyNumberFormat="1" applyFont="1" applyFill="1" applyBorder="1" applyAlignment="1">
      <alignment/>
    </xf>
    <xf numFmtId="43" fontId="6" fillId="33" borderId="23" xfId="0" applyNumberFormat="1" applyFont="1" applyFill="1" applyBorder="1" applyAlignment="1">
      <alignment/>
    </xf>
    <xf numFmtId="43" fontId="6" fillId="33" borderId="27" xfId="0" applyNumberFormat="1" applyFont="1" applyFill="1" applyBorder="1" applyAlignment="1">
      <alignment/>
    </xf>
    <xf numFmtId="49" fontId="7" fillId="33" borderId="13"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1" xfId="0" applyNumberFormat="1" applyFont="1" applyFill="1" applyBorder="1" applyAlignment="1">
      <alignment horizontal="left" indent="1"/>
    </xf>
    <xf numFmtId="49" fontId="6" fillId="33" borderId="23" xfId="0" applyNumberFormat="1" applyFont="1" applyFill="1" applyBorder="1" applyAlignment="1">
      <alignment horizontal="center"/>
    </xf>
    <xf numFmtId="49" fontId="6" fillId="33" borderId="27" xfId="0" applyNumberFormat="1" applyFont="1" applyFill="1" applyBorder="1" applyAlignment="1">
      <alignment horizontal="center"/>
    </xf>
    <xf numFmtId="189" fontId="6" fillId="0" borderId="13" xfId="0" applyNumberFormat="1" applyFont="1" applyBorder="1" applyAlignment="1">
      <alignment horizontal="center"/>
    </xf>
    <xf numFmtId="0" fontId="17" fillId="33" borderId="0" xfId="0" applyFont="1" applyFill="1" applyAlignment="1">
      <alignment horizontal="right"/>
    </xf>
    <xf numFmtId="190" fontId="6" fillId="0" borderId="13" xfId="0" applyNumberFormat="1" applyFont="1" applyBorder="1" applyAlignment="1">
      <alignment horizontal="center"/>
    </xf>
    <xf numFmtId="43" fontId="6" fillId="34" borderId="12" xfId="0" applyNumberFormat="1" applyFont="1" applyFill="1" applyBorder="1" applyAlignment="1">
      <alignment/>
    </xf>
    <xf numFmtId="43" fontId="6" fillId="33" borderId="14" xfId="0" applyNumberFormat="1" applyFont="1" applyFill="1" applyBorder="1" applyAlignment="1">
      <alignment/>
    </xf>
    <xf numFmtId="43" fontId="6" fillId="33" borderId="15" xfId="0" applyNumberFormat="1" applyFont="1" applyFill="1" applyBorder="1" applyAlignment="1">
      <alignment/>
    </xf>
    <xf numFmtId="43" fontId="6" fillId="33" borderId="24" xfId="0" applyNumberFormat="1" applyFont="1" applyFill="1" applyBorder="1" applyAlignment="1">
      <alignment/>
    </xf>
    <xf numFmtId="43" fontId="6" fillId="34" borderId="13" xfId="0" applyNumberFormat="1" applyFont="1" applyFill="1" applyBorder="1" applyAlignment="1">
      <alignment/>
    </xf>
    <xf numFmtId="43" fontId="6" fillId="34" borderId="21" xfId="0" applyNumberFormat="1" applyFont="1" applyFill="1" applyBorder="1" applyAlignment="1">
      <alignment/>
    </xf>
    <xf numFmtId="0" fontId="15" fillId="0" borderId="11" xfId="0" applyFont="1" applyBorder="1" applyAlignment="1">
      <alignment horizontal="center" wrapText="1"/>
    </xf>
    <xf numFmtId="0" fontId="17" fillId="0" borderId="11" xfId="0" applyFont="1" applyBorder="1" applyAlignment="1">
      <alignment horizontal="center"/>
    </xf>
    <xf numFmtId="0" fontId="16" fillId="0" borderId="11" xfId="0" applyFont="1" applyBorder="1" applyAlignment="1">
      <alignment horizontal="center"/>
    </xf>
    <xf numFmtId="0" fontId="6" fillId="0" borderId="0" xfId="0" applyFont="1" applyBorder="1" applyAlignment="1">
      <alignment horizontal="left" vertical="top"/>
    </xf>
    <xf numFmtId="0" fontId="6" fillId="0" borderId="37" xfId="0" applyFont="1" applyBorder="1" applyAlignment="1">
      <alignment horizontal="center" vertical="top"/>
    </xf>
    <xf numFmtId="0" fontId="18" fillId="0" borderId="0" xfId="0" applyFont="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Alignment="1">
      <alignment horizont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left"/>
    </xf>
    <xf numFmtId="0" fontId="5" fillId="0" borderId="16"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18"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0" fontId="8" fillId="0" borderId="0" xfId="0" applyFont="1" applyFill="1" applyAlignment="1">
      <alignment horizont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14" fontId="6" fillId="33" borderId="14" xfId="0" applyNumberFormat="1" applyFont="1" applyFill="1" applyBorder="1" applyAlignment="1">
      <alignment horizontal="center"/>
    </xf>
    <xf numFmtId="0" fontId="6" fillId="33" borderId="24" xfId="0" applyFont="1" applyFill="1" applyBorder="1" applyAlignment="1">
      <alignment horizontal="center"/>
    </xf>
    <xf numFmtId="0" fontId="6" fillId="33" borderId="0" xfId="0" applyFont="1" applyFill="1" applyAlignment="1">
      <alignment horizontal="center"/>
    </xf>
    <xf numFmtId="0" fontId="4" fillId="0" borderId="0" xfId="0" applyFont="1" applyBorder="1" applyAlignment="1">
      <alignment horizontal="center" vertical="top"/>
    </xf>
    <xf numFmtId="0" fontId="3" fillId="0" borderId="37" xfId="0" applyFont="1" applyBorder="1" applyAlignment="1">
      <alignment horizontal="center"/>
    </xf>
    <xf numFmtId="0" fontId="6" fillId="0" borderId="11"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ФХД 14.12.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N127"/>
  <sheetViews>
    <sheetView view="pageBreakPreview" zoomScale="80" zoomScaleNormal="85" zoomScaleSheetLayoutView="80" zoomScalePageLayoutView="0" workbookViewId="0" topLeftCell="A1">
      <selection activeCell="M18" sqref="M18:N18"/>
    </sheetView>
  </sheetViews>
  <sheetFormatPr defaultColWidth="1.37890625" defaultRowHeight="12.75"/>
  <cols>
    <col min="1" max="1" width="61.875" style="4" customWidth="1"/>
    <col min="2" max="2" width="9.75390625" style="4" bestFit="1" customWidth="1"/>
    <col min="3" max="3" width="9.375" style="4" customWidth="1"/>
    <col min="4" max="4" width="11.75390625" style="4" customWidth="1"/>
    <col min="5" max="5" width="16.25390625" style="4" customWidth="1"/>
    <col min="6" max="6" width="15.25390625" style="4" customWidth="1"/>
    <col min="7" max="7" width="14.625" style="4" customWidth="1"/>
    <col min="8" max="8" width="16.875" style="4" customWidth="1"/>
    <col min="9" max="9" width="13.375" style="4" customWidth="1"/>
    <col min="10" max="10" width="14.25390625" style="4" customWidth="1"/>
    <col min="11" max="11" width="16.00390625" style="4" customWidth="1"/>
    <col min="12" max="12" width="13.375" style="4" customWidth="1"/>
    <col min="13" max="13" width="14.375" style="4" customWidth="1"/>
    <col min="14" max="14" width="15.25390625" style="4" customWidth="1"/>
    <col min="15" max="16" width="4.00390625" style="4" customWidth="1"/>
    <col min="17" max="16384" width="1.37890625" style="4" customWidth="1"/>
  </cols>
  <sheetData>
    <row r="1" spans="11:40" s="1" customFormat="1" ht="15.75">
      <c r="K1" s="31"/>
      <c r="L1" s="107"/>
      <c r="M1" s="107"/>
      <c r="N1" s="108" t="s">
        <v>248</v>
      </c>
      <c r="O1" s="31"/>
      <c r="U1" s="2"/>
      <c r="V1" s="2"/>
      <c r="W1" s="2"/>
      <c r="X1" s="2"/>
      <c r="Y1" s="2"/>
      <c r="Z1" s="2"/>
      <c r="AA1" s="2"/>
      <c r="AB1" s="2"/>
      <c r="AC1" s="2"/>
      <c r="AD1" s="2"/>
      <c r="AE1" s="2"/>
      <c r="AF1" s="2"/>
      <c r="AG1" s="2"/>
      <c r="AH1" s="2"/>
      <c r="AI1" s="2"/>
      <c r="AJ1" s="2"/>
      <c r="AK1" s="2"/>
      <c r="AL1" s="2"/>
      <c r="AM1" s="2"/>
      <c r="AN1" s="2"/>
    </row>
    <row r="2" spans="11:15" s="2" customFormat="1" ht="15.75">
      <c r="K2" s="31"/>
      <c r="L2" s="107"/>
      <c r="M2" s="107"/>
      <c r="N2" s="108" t="s">
        <v>245</v>
      </c>
      <c r="O2" s="31"/>
    </row>
    <row r="3" spans="11:40" s="1" customFormat="1" ht="15.75">
      <c r="K3" s="31"/>
      <c r="L3" s="107"/>
      <c r="M3" s="107"/>
      <c r="N3" s="108" t="s">
        <v>166</v>
      </c>
      <c r="O3" s="31"/>
      <c r="U3" s="2"/>
      <c r="V3" s="2"/>
      <c r="W3" s="2"/>
      <c r="X3" s="2"/>
      <c r="Y3" s="2"/>
      <c r="Z3" s="2"/>
      <c r="AA3" s="2"/>
      <c r="AB3" s="2"/>
      <c r="AC3" s="2"/>
      <c r="AD3" s="2"/>
      <c r="AE3" s="2"/>
      <c r="AF3" s="2"/>
      <c r="AG3" s="2"/>
      <c r="AH3" s="2"/>
      <c r="AI3" s="2"/>
      <c r="AJ3" s="2"/>
      <c r="AK3" s="2"/>
      <c r="AL3" s="2"/>
      <c r="AM3" s="2"/>
      <c r="AN3" s="2"/>
    </row>
    <row r="4" spans="11:40" s="1" customFormat="1" ht="15.75">
      <c r="K4" s="31"/>
      <c r="L4" s="107"/>
      <c r="M4" s="107"/>
      <c r="N4" s="108" t="s">
        <v>246</v>
      </c>
      <c r="O4" s="31"/>
      <c r="U4" s="2"/>
      <c r="V4" s="2"/>
      <c r="W4" s="2"/>
      <c r="X4" s="2"/>
      <c r="Y4" s="2"/>
      <c r="Z4" s="2"/>
      <c r="AA4" s="2"/>
      <c r="AB4" s="2"/>
      <c r="AC4" s="2"/>
      <c r="AD4" s="2"/>
      <c r="AE4" s="2"/>
      <c r="AF4" s="2"/>
      <c r="AG4" s="2"/>
      <c r="AH4" s="2"/>
      <c r="AI4" s="2"/>
      <c r="AJ4" s="2"/>
      <c r="AK4" s="2"/>
      <c r="AL4" s="2"/>
      <c r="AM4" s="2"/>
      <c r="AN4" s="2"/>
    </row>
    <row r="5" spans="12:40" s="1" customFormat="1" ht="15.75">
      <c r="L5" s="109"/>
      <c r="M5" s="109"/>
      <c r="N5" s="108" t="s">
        <v>247</v>
      </c>
      <c r="P5" s="2"/>
      <c r="S5" s="2"/>
      <c r="U5" s="2"/>
      <c r="V5" s="2"/>
      <c r="W5" s="2"/>
      <c r="X5" s="2"/>
      <c r="Y5" s="2"/>
      <c r="Z5" s="2"/>
      <c r="AA5" s="2"/>
      <c r="AB5" s="2"/>
      <c r="AC5" s="2"/>
      <c r="AD5" s="2"/>
      <c r="AE5" s="2"/>
      <c r="AF5" s="2"/>
      <c r="AG5" s="2"/>
      <c r="AH5" s="2"/>
      <c r="AI5" s="2"/>
      <c r="AJ5" s="2"/>
      <c r="AK5" s="2"/>
      <c r="AL5" s="2"/>
      <c r="AM5" s="2"/>
      <c r="AN5" s="2"/>
    </row>
    <row r="6" spans="12:40" ht="15.75">
      <c r="L6" s="109"/>
      <c r="M6" s="109"/>
      <c r="N6" s="109"/>
      <c r="P6" s="5"/>
      <c r="S6" s="5"/>
      <c r="U6" s="5"/>
      <c r="V6" s="5"/>
      <c r="W6" s="5"/>
      <c r="X6" s="5"/>
      <c r="Y6" s="5"/>
      <c r="Z6" s="5"/>
      <c r="AA6" s="5"/>
      <c r="AB6" s="5"/>
      <c r="AC6" s="5"/>
      <c r="AD6" s="5"/>
      <c r="AE6" s="5"/>
      <c r="AF6" s="5"/>
      <c r="AG6" s="5"/>
      <c r="AH6" s="5"/>
      <c r="AI6" s="5"/>
      <c r="AJ6" s="5"/>
      <c r="AK6" s="5"/>
      <c r="AL6" s="5"/>
      <c r="AM6" s="5"/>
      <c r="AN6" s="5"/>
    </row>
    <row r="7" spans="10:40" ht="15.75">
      <c r="J7" s="5"/>
      <c r="L7" s="110"/>
      <c r="M7" s="110" t="s">
        <v>13</v>
      </c>
      <c r="N7" s="110"/>
      <c r="S7" s="5"/>
      <c r="U7" s="32"/>
      <c r="V7" s="32"/>
      <c r="W7" s="32"/>
      <c r="X7" s="32"/>
      <c r="Y7" s="32"/>
      <c r="Z7" s="32"/>
      <c r="AA7" s="32"/>
      <c r="AB7" s="32"/>
      <c r="AC7" s="32"/>
      <c r="AD7" s="32"/>
      <c r="AE7" s="32"/>
      <c r="AF7" s="32"/>
      <c r="AG7" s="32"/>
      <c r="AH7" s="32"/>
      <c r="AI7" s="32"/>
      <c r="AJ7" s="32"/>
      <c r="AK7" s="32"/>
      <c r="AL7" s="32"/>
      <c r="AM7" s="32"/>
      <c r="AN7" s="32"/>
    </row>
    <row r="8" spans="10:40" ht="31.5" customHeight="1">
      <c r="J8" s="154" t="s">
        <v>301</v>
      </c>
      <c r="K8" s="154"/>
      <c r="L8" s="154"/>
      <c r="M8" s="154"/>
      <c r="N8" s="154"/>
      <c r="S8" s="5"/>
      <c r="U8" s="14"/>
      <c r="V8" s="14"/>
      <c r="W8" s="14"/>
      <c r="X8" s="14"/>
      <c r="Y8" s="14"/>
      <c r="Z8" s="14"/>
      <c r="AA8" s="14"/>
      <c r="AB8" s="14"/>
      <c r="AC8" s="14"/>
      <c r="AD8" s="14"/>
      <c r="AE8" s="14"/>
      <c r="AF8" s="14"/>
      <c r="AG8" s="14"/>
      <c r="AH8" s="14"/>
      <c r="AI8" s="14"/>
      <c r="AJ8" s="14"/>
      <c r="AK8" s="14"/>
      <c r="AL8" s="14"/>
      <c r="AM8" s="14"/>
      <c r="AN8" s="14"/>
    </row>
    <row r="9" spans="10:40" s="10" customFormat="1" ht="12.75">
      <c r="J9" s="158"/>
      <c r="K9" s="158"/>
      <c r="L9" s="158"/>
      <c r="M9" s="158"/>
      <c r="N9" s="158"/>
      <c r="S9" s="33"/>
      <c r="U9" s="34"/>
      <c r="V9" s="34"/>
      <c r="W9" s="34"/>
      <c r="X9" s="34"/>
      <c r="Y9" s="34"/>
      <c r="Z9" s="34"/>
      <c r="AA9" s="34"/>
      <c r="AB9" s="34"/>
      <c r="AC9" s="34"/>
      <c r="AD9" s="34"/>
      <c r="AE9" s="34"/>
      <c r="AF9" s="34"/>
      <c r="AG9" s="34"/>
      <c r="AH9" s="34"/>
      <c r="AI9" s="34"/>
      <c r="AJ9" s="34"/>
      <c r="AK9" s="34"/>
      <c r="AL9" s="34"/>
      <c r="AM9" s="34"/>
      <c r="AN9" s="34"/>
    </row>
    <row r="10" spans="10:40" ht="15.75">
      <c r="J10" s="155"/>
      <c r="K10" s="155"/>
      <c r="L10" s="155" t="s">
        <v>304</v>
      </c>
      <c r="M10" s="156"/>
      <c r="N10" s="156"/>
      <c r="S10" s="5"/>
      <c r="U10" s="14"/>
      <c r="V10" s="14"/>
      <c r="W10" s="14"/>
      <c r="X10" s="14"/>
      <c r="Y10" s="14"/>
      <c r="Z10" s="14"/>
      <c r="AA10" s="14"/>
      <c r="AB10" s="14"/>
      <c r="AC10" s="14"/>
      <c r="AD10" s="14"/>
      <c r="AE10" s="14"/>
      <c r="AF10" s="14"/>
      <c r="AG10" s="14"/>
      <c r="AH10" s="14"/>
      <c r="AI10" s="14"/>
      <c r="AJ10" s="14"/>
      <c r="AK10" s="14"/>
      <c r="AL10" s="14"/>
      <c r="AM10" s="14"/>
      <c r="AN10" s="14"/>
    </row>
    <row r="11" spans="10:40" s="10" customFormat="1" ht="12.75">
      <c r="J11" s="157" t="s">
        <v>227</v>
      </c>
      <c r="K11" s="157"/>
      <c r="L11" s="157"/>
      <c r="M11" s="157"/>
      <c r="N11" s="157"/>
      <c r="S11" s="33"/>
      <c r="U11" s="34"/>
      <c r="V11" s="34"/>
      <c r="W11" s="34"/>
      <c r="X11" s="34"/>
      <c r="Y11" s="34"/>
      <c r="Z11" s="34"/>
      <c r="AA11" s="34"/>
      <c r="AB11" s="34"/>
      <c r="AC11" s="34"/>
      <c r="AD11" s="34"/>
      <c r="AE11" s="34"/>
      <c r="AF11" s="34"/>
      <c r="AG11" s="34"/>
      <c r="AH11" s="34"/>
      <c r="AI11" s="34"/>
      <c r="AJ11" s="34"/>
      <c r="AK11" s="34"/>
      <c r="AL11" s="34"/>
      <c r="AM11" s="34"/>
      <c r="AN11" s="34"/>
    </row>
    <row r="12" spans="11:40" ht="15.75">
      <c r="K12" s="5"/>
      <c r="L12" s="108"/>
      <c r="M12" s="146"/>
      <c r="N12" s="146" t="s">
        <v>320</v>
      </c>
      <c r="S12" s="5"/>
      <c r="U12" s="5"/>
      <c r="V12" s="5"/>
      <c r="W12" s="5"/>
      <c r="X12" s="5"/>
      <c r="Y12" s="5"/>
      <c r="Z12" s="5"/>
      <c r="AA12" s="5"/>
      <c r="AB12" s="5"/>
      <c r="AC12" s="5"/>
      <c r="AD12" s="5"/>
      <c r="AE12" s="5"/>
      <c r="AF12" s="5"/>
      <c r="AG12" s="5"/>
      <c r="AH12" s="5"/>
      <c r="AI12" s="5"/>
      <c r="AJ12" s="5"/>
      <c r="AK12" s="5"/>
      <c r="AL12" s="5"/>
      <c r="AM12" s="5"/>
      <c r="AN12" s="5"/>
    </row>
    <row r="14" spans="2:16" s="8" customFormat="1" ht="15.75">
      <c r="B14" s="105"/>
      <c r="C14" s="105"/>
      <c r="D14" s="177" t="s">
        <v>307</v>
      </c>
      <c r="E14" s="177"/>
      <c r="F14" s="177"/>
      <c r="G14" s="177"/>
      <c r="H14" s="177"/>
      <c r="I14" s="105"/>
      <c r="J14" s="105"/>
      <c r="K14" s="105"/>
      <c r="L14" s="105"/>
      <c r="M14" s="105"/>
      <c r="N14" s="7"/>
      <c r="O14" s="7"/>
      <c r="P14" s="7"/>
    </row>
    <row r="15" spans="2:13" s="8" customFormat="1" ht="15.75">
      <c r="B15" s="105"/>
      <c r="C15" s="105"/>
      <c r="D15" s="177" t="s">
        <v>308</v>
      </c>
      <c r="E15" s="177"/>
      <c r="F15" s="177"/>
      <c r="G15" s="177"/>
      <c r="H15" s="177"/>
      <c r="I15" s="105"/>
      <c r="J15" s="105"/>
      <c r="K15" s="105"/>
      <c r="L15" s="105"/>
      <c r="M15" s="105"/>
    </row>
    <row r="16" spans="2:14" ht="13.5" thickBot="1">
      <c r="B16" s="26"/>
      <c r="C16" s="26"/>
      <c r="D16" s="182" t="s">
        <v>321</v>
      </c>
      <c r="E16" s="182"/>
      <c r="F16" s="182"/>
      <c r="G16" s="182"/>
      <c r="H16" s="182"/>
      <c r="I16" s="26"/>
      <c r="J16" s="26"/>
      <c r="K16" s="26"/>
      <c r="L16" s="26"/>
      <c r="M16" s="178" t="s">
        <v>0</v>
      </c>
      <c r="N16" s="179"/>
    </row>
    <row r="17" spans="12:39" ht="12.75">
      <c r="L17" s="5" t="s">
        <v>3</v>
      </c>
      <c r="M17" s="180">
        <v>44651</v>
      </c>
      <c r="N17" s="181"/>
      <c r="AB17" s="26"/>
      <c r="AC17" s="26"/>
      <c r="AD17" s="26"/>
      <c r="AE17" s="26"/>
      <c r="AF17" s="26"/>
      <c r="AG17" s="26"/>
      <c r="AH17" s="26"/>
      <c r="AI17" s="26"/>
      <c r="AJ17" s="26"/>
      <c r="AK17" s="26"/>
      <c r="AL17" s="26"/>
      <c r="AM17" s="26"/>
    </row>
    <row r="18" spans="1:39" ht="12.75">
      <c r="A18" s="174" t="s">
        <v>6</v>
      </c>
      <c r="B18" s="174"/>
      <c r="C18" s="174"/>
      <c r="D18" s="174"/>
      <c r="E18" s="174"/>
      <c r="F18" s="174"/>
      <c r="G18" s="174"/>
      <c r="H18" s="174"/>
      <c r="I18" s="174"/>
      <c r="J18" s="174"/>
      <c r="L18" s="5" t="s">
        <v>2</v>
      </c>
      <c r="M18" s="169"/>
      <c r="N18" s="170"/>
      <c r="AB18" s="26"/>
      <c r="AC18" s="26"/>
      <c r="AD18" s="26"/>
      <c r="AE18" s="26"/>
      <c r="AF18" s="26"/>
      <c r="AG18" s="26"/>
      <c r="AH18" s="26"/>
      <c r="AI18" s="26"/>
      <c r="AJ18" s="26"/>
      <c r="AK18" s="26"/>
      <c r="AL18" s="26"/>
      <c r="AM18" s="26"/>
    </row>
    <row r="19" spans="1:39" ht="12.75">
      <c r="A19" s="167" t="s">
        <v>305</v>
      </c>
      <c r="B19" s="167"/>
      <c r="C19" s="167"/>
      <c r="D19" s="167"/>
      <c r="E19" s="167"/>
      <c r="F19" s="167"/>
      <c r="G19" s="167"/>
      <c r="H19" s="167"/>
      <c r="I19" s="167"/>
      <c r="J19" s="167"/>
      <c r="L19" s="5" t="s">
        <v>7</v>
      </c>
      <c r="M19" s="169">
        <v>374</v>
      </c>
      <c r="N19" s="170"/>
      <c r="AB19" s="26"/>
      <c r="AC19" s="26"/>
      <c r="AD19" s="26"/>
      <c r="AE19" s="26"/>
      <c r="AF19" s="26"/>
      <c r="AG19" s="26"/>
      <c r="AH19" s="26"/>
      <c r="AI19" s="26"/>
      <c r="AJ19" s="26"/>
      <c r="AK19" s="26"/>
      <c r="AL19" s="26"/>
      <c r="AM19" s="26"/>
    </row>
    <row r="20" spans="2:39" ht="12.75">
      <c r="B20" s="9"/>
      <c r="C20" s="9"/>
      <c r="D20" s="9"/>
      <c r="E20" s="9"/>
      <c r="F20" s="9"/>
      <c r="G20" s="9"/>
      <c r="L20" s="5" t="s">
        <v>2</v>
      </c>
      <c r="M20" s="169"/>
      <c r="N20" s="170"/>
      <c r="AB20" s="26"/>
      <c r="AC20" s="26"/>
      <c r="AD20" s="26"/>
      <c r="AE20" s="26"/>
      <c r="AF20" s="26"/>
      <c r="AG20" s="26"/>
      <c r="AH20" s="26"/>
      <c r="AI20" s="26"/>
      <c r="AJ20" s="26"/>
      <c r="AK20" s="26"/>
      <c r="AL20" s="26"/>
      <c r="AM20" s="26"/>
    </row>
    <row r="21" spans="2:39" ht="12.75">
      <c r="B21" s="9"/>
      <c r="C21" s="9"/>
      <c r="D21" s="9"/>
      <c r="E21" s="9"/>
      <c r="F21" s="9"/>
      <c r="G21" s="9"/>
      <c r="L21" s="5" t="s">
        <v>8</v>
      </c>
      <c r="M21" s="169">
        <v>7405003570</v>
      </c>
      <c r="N21" s="170"/>
      <c r="AB21" s="26"/>
      <c r="AC21" s="26"/>
      <c r="AD21" s="26"/>
      <c r="AE21" s="26"/>
      <c r="AF21" s="26"/>
      <c r="AG21" s="26"/>
      <c r="AH21" s="26"/>
      <c r="AI21" s="26"/>
      <c r="AJ21" s="26"/>
      <c r="AK21" s="26"/>
      <c r="AL21" s="26"/>
      <c r="AM21" s="26"/>
    </row>
    <row r="22" spans="1:39" ht="12.75">
      <c r="A22" s="174" t="s">
        <v>300</v>
      </c>
      <c r="B22" s="174"/>
      <c r="C22" s="174"/>
      <c r="D22" s="174"/>
      <c r="E22" s="174"/>
      <c r="F22" s="174"/>
      <c r="G22" s="174"/>
      <c r="H22" s="174"/>
      <c r="I22" s="174"/>
      <c r="J22" s="174"/>
      <c r="L22" s="5" t="s">
        <v>9</v>
      </c>
      <c r="M22" s="169">
        <v>745701001</v>
      </c>
      <c r="N22" s="170"/>
      <c r="AB22" s="26"/>
      <c r="AC22" s="26"/>
      <c r="AD22" s="26"/>
      <c r="AE22" s="26"/>
      <c r="AF22" s="26"/>
      <c r="AG22" s="26"/>
      <c r="AH22" s="26"/>
      <c r="AI22" s="26"/>
      <c r="AJ22" s="26"/>
      <c r="AK22" s="26"/>
      <c r="AL22" s="26"/>
      <c r="AM22" s="26"/>
    </row>
    <row r="23" spans="1:39" ht="13.5" thickBot="1">
      <c r="A23" s="174" t="s">
        <v>4</v>
      </c>
      <c r="B23" s="174"/>
      <c r="C23" s="174"/>
      <c r="D23" s="174"/>
      <c r="E23" s="174"/>
      <c r="F23" s="174"/>
      <c r="G23" s="174"/>
      <c r="H23" s="174"/>
      <c r="I23" s="174"/>
      <c r="J23" s="174"/>
      <c r="L23" s="5" t="s">
        <v>5</v>
      </c>
      <c r="M23" s="175" t="s">
        <v>1</v>
      </c>
      <c r="N23" s="176"/>
      <c r="AB23" s="26"/>
      <c r="AC23" s="26"/>
      <c r="AD23" s="26"/>
      <c r="AE23" s="26"/>
      <c r="AF23" s="26"/>
      <c r="AG23" s="26"/>
      <c r="AH23" s="26"/>
      <c r="AI23" s="26"/>
      <c r="AJ23" s="26"/>
      <c r="AK23" s="26"/>
      <c r="AL23" s="26"/>
      <c r="AM23" s="26"/>
    </row>
    <row r="25" spans="1:16" ht="12.75">
      <c r="A25" s="164" t="s">
        <v>10</v>
      </c>
      <c r="B25" s="164"/>
      <c r="C25" s="164"/>
      <c r="D25" s="164"/>
      <c r="E25" s="164"/>
      <c r="F25" s="164"/>
      <c r="G25" s="164"/>
      <c r="H25" s="164"/>
      <c r="I25" s="164"/>
      <c r="J25" s="164"/>
      <c r="K25" s="164"/>
      <c r="L25" s="164"/>
      <c r="M25" s="164"/>
      <c r="N25" s="164"/>
      <c r="O25" s="164"/>
      <c r="P25" s="164"/>
    </row>
    <row r="27" spans="1:14" s="3" customFormat="1" ht="12.75" thickBot="1">
      <c r="A27" s="160" t="s">
        <v>12</v>
      </c>
      <c r="B27" s="165" t="s">
        <v>167</v>
      </c>
      <c r="C27" s="165" t="s">
        <v>203</v>
      </c>
      <c r="D27" s="165" t="s">
        <v>204</v>
      </c>
      <c r="E27" s="168" t="s">
        <v>11</v>
      </c>
      <c r="F27" s="168"/>
      <c r="G27" s="168"/>
      <c r="H27" s="168"/>
      <c r="I27" s="168"/>
      <c r="J27" s="168"/>
      <c r="K27" s="168"/>
      <c r="L27" s="168"/>
      <c r="M27" s="168"/>
      <c r="N27" s="168"/>
    </row>
    <row r="28" spans="1:14" s="3" customFormat="1" ht="24">
      <c r="A28" s="160"/>
      <c r="B28" s="165"/>
      <c r="C28" s="165"/>
      <c r="D28" s="166"/>
      <c r="E28" s="161" t="s">
        <v>309</v>
      </c>
      <c r="F28" s="162"/>
      <c r="G28" s="163"/>
      <c r="H28" s="161" t="s">
        <v>310</v>
      </c>
      <c r="I28" s="162"/>
      <c r="J28" s="163"/>
      <c r="K28" s="161" t="s">
        <v>311</v>
      </c>
      <c r="L28" s="162"/>
      <c r="M28" s="163"/>
      <c r="N28" s="102" t="s">
        <v>168</v>
      </c>
    </row>
    <row r="29" spans="1:14" s="3" customFormat="1" ht="108" customHeight="1">
      <c r="A29" s="160"/>
      <c r="B29" s="165"/>
      <c r="C29" s="165"/>
      <c r="D29" s="166"/>
      <c r="E29" s="36" t="s">
        <v>170</v>
      </c>
      <c r="F29" s="35" t="s">
        <v>171</v>
      </c>
      <c r="G29" s="37" t="s">
        <v>169</v>
      </c>
      <c r="H29" s="36" t="s">
        <v>170</v>
      </c>
      <c r="I29" s="35" t="s">
        <v>171</v>
      </c>
      <c r="J29" s="37" t="s">
        <v>169</v>
      </c>
      <c r="K29" s="36" t="s">
        <v>170</v>
      </c>
      <c r="L29" s="35" t="s">
        <v>171</v>
      </c>
      <c r="M29" s="37" t="s">
        <v>169</v>
      </c>
      <c r="N29" s="103" t="s">
        <v>171</v>
      </c>
    </row>
    <row r="30" spans="1:14" s="3" customFormat="1" ht="12.75" thickBot="1">
      <c r="A30" s="20">
        <v>1</v>
      </c>
      <c r="B30" s="23">
        <v>2</v>
      </c>
      <c r="C30" s="23">
        <v>3</v>
      </c>
      <c r="D30" s="25">
        <v>4</v>
      </c>
      <c r="E30" s="95">
        <v>5</v>
      </c>
      <c r="F30" s="88">
        <v>6</v>
      </c>
      <c r="G30" s="96">
        <v>7</v>
      </c>
      <c r="H30" s="95">
        <v>8</v>
      </c>
      <c r="I30" s="88">
        <v>9</v>
      </c>
      <c r="J30" s="96">
        <v>10</v>
      </c>
      <c r="K30" s="97">
        <v>11</v>
      </c>
      <c r="L30" s="98">
        <v>12</v>
      </c>
      <c r="M30" s="99">
        <v>13</v>
      </c>
      <c r="N30" s="101">
        <v>14</v>
      </c>
    </row>
    <row r="31" spans="1:14" ht="18">
      <c r="A31" s="30" t="s">
        <v>205</v>
      </c>
      <c r="B31" s="21" t="s">
        <v>16</v>
      </c>
      <c r="C31" s="22" t="s">
        <v>21</v>
      </c>
      <c r="D31" s="67" t="s">
        <v>21</v>
      </c>
      <c r="E31" s="149"/>
      <c r="F31" s="150"/>
      <c r="G31" s="151">
        <v>46002.65</v>
      </c>
      <c r="H31" s="43"/>
      <c r="I31" s="44"/>
      <c r="J31" s="45"/>
      <c r="K31" s="46"/>
      <c r="L31" s="44"/>
      <c r="M31" s="45"/>
      <c r="N31" s="100"/>
    </row>
    <row r="32" spans="1:14" ht="18">
      <c r="A32" s="27" t="s">
        <v>206</v>
      </c>
      <c r="B32" s="19" t="s">
        <v>17</v>
      </c>
      <c r="C32" s="18" t="s">
        <v>21</v>
      </c>
      <c r="D32" s="68" t="s">
        <v>21</v>
      </c>
      <c r="E32" s="127"/>
      <c r="F32" s="128"/>
      <c r="G32" s="129"/>
      <c r="H32" s="47"/>
      <c r="I32" s="48"/>
      <c r="J32" s="49"/>
      <c r="K32" s="50"/>
      <c r="L32" s="48"/>
      <c r="M32" s="49"/>
      <c r="N32" s="90"/>
    </row>
    <row r="33" spans="1:14" ht="12.75">
      <c r="A33" s="28" t="s">
        <v>14</v>
      </c>
      <c r="B33" s="16" t="s">
        <v>18</v>
      </c>
      <c r="C33" s="138"/>
      <c r="D33" s="139"/>
      <c r="E33" s="123">
        <f>E34+E36+E38+E40+E42+E46+E48</f>
        <v>8826016</v>
      </c>
      <c r="F33" s="125">
        <f>SUM(F34:F49)</f>
        <v>209370</v>
      </c>
      <c r="G33" s="126">
        <f aca="true" t="shared" si="0" ref="G33:N33">G34+G36+G38+G40+G42+G46+G48</f>
        <v>250000</v>
      </c>
      <c r="H33" s="69">
        <f t="shared" si="0"/>
        <v>8300802</v>
      </c>
      <c r="I33" s="70">
        <f t="shared" si="0"/>
        <v>0</v>
      </c>
      <c r="J33" s="71">
        <f t="shared" si="0"/>
        <v>200000</v>
      </c>
      <c r="K33" s="75">
        <f t="shared" si="0"/>
        <v>8302840</v>
      </c>
      <c r="L33" s="70">
        <f t="shared" si="0"/>
        <v>0</v>
      </c>
      <c r="M33" s="71">
        <f t="shared" si="0"/>
        <v>200000</v>
      </c>
      <c r="N33" s="112">
        <f t="shared" si="0"/>
        <v>0</v>
      </c>
    </row>
    <row r="34" spans="1:14" ht="25.5">
      <c r="A34" s="59" t="s">
        <v>172</v>
      </c>
      <c r="B34" s="19" t="s">
        <v>19</v>
      </c>
      <c r="C34" s="140" t="s">
        <v>20</v>
      </c>
      <c r="D34" s="139" t="s">
        <v>249</v>
      </c>
      <c r="E34" s="127">
        <f>E35</f>
        <v>0</v>
      </c>
      <c r="F34" s="128">
        <f aca="true" t="shared" si="1" ref="F34:N34">F35</f>
        <v>0</v>
      </c>
      <c r="G34" s="129">
        <f t="shared" si="1"/>
        <v>0</v>
      </c>
      <c r="H34" s="51">
        <f t="shared" si="1"/>
        <v>0</v>
      </c>
      <c r="I34" s="52">
        <f t="shared" si="1"/>
        <v>0</v>
      </c>
      <c r="J34" s="53">
        <f t="shared" si="1"/>
        <v>0</v>
      </c>
      <c r="K34" s="54">
        <f t="shared" si="1"/>
        <v>0</v>
      </c>
      <c r="L34" s="52">
        <f t="shared" si="1"/>
        <v>0</v>
      </c>
      <c r="M34" s="53">
        <f t="shared" si="1"/>
        <v>0</v>
      </c>
      <c r="N34" s="90">
        <f t="shared" si="1"/>
        <v>0</v>
      </c>
    </row>
    <row r="35" spans="1:14" ht="12.75">
      <c r="A35" s="60" t="s">
        <v>15</v>
      </c>
      <c r="B35" s="19" t="s">
        <v>22</v>
      </c>
      <c r="C35" s="140"/>
      <c r="D35" s="139"/>
      <c r="E35" s="127"/>
      <c r="F35" s="128"/>
      <c r="G35" s="129"/>
      <c r="H35" s="47"/>
      <c r="I35" s="48"/>
      <c r="J35" s="49"/>
      <c r="K35" s="50"/>
      <c r="L35" s="48"/>
      <c r="M35" s="49"/>
      <c r="N35" s="90"/>
    </row>
    <row r="36" spans="1:14" ht="25.5">
      <c r="A36" s="62" t="s">
        <v>24</v>
      </c>
      <c r="B36" s="19" t="s">
        <v>164</v>
      </c>
      <c r="C36" s="140" t="s">
        <v>23</v>
      </c>
      <c r="D36" s="139" t="s">
        <v>250</v>
      </c>
      <c r="E36" s="127">
        <f>E37</f>
        <v>8826016</v>
      </c>
      <c r="F36" s="128">
        <f aca="true" t="shared" si="2" ref="F36:N36">F37</f>
        <v>0</v>
      </c>
      <c r="G36" s="129">
        <v>200000</v>
      </c>
      <c r="H36" s="47">
        <f t="shared" si="2"/>
        <v>8300802</v>
      </c>
      <c r="I36" s="48">
        <f t="shared" si="2"/>
        <v>0</v>
      </c>
      <c r="J36" s="49">
        <v>200000</v>
      </c>
      <c r="K36" s="50">
        <f t="shared" si="2"/>
        <v>8302840</v>
      </c>
      <c r="L36" s="48">
        <f t="shared" si="2"/>
        <v>0</v>
      </c>
      <c r="M36" s="49">
        <v>200000</v>
      </c>
      <c r="N36" s="90">
        <f t="shared" si="2"/>
        <v>0</v>
      </c>
    </row>
    <row r="37" spans="1:14" ht="38.25">
      <c r="A37" s="60" t="s">
        <v>228</v>
      </c>
      <c r="B37" s="19" t="s">
        <v>25</v>
      </c>
      <c r="C37" s="140"/>
      <c r="D37" s="139" t="s">
        <v>250</v>
      </c>
      <c r="E37" s="127">
        <f>8298842+192450+334724</f>
        <v>8826016</v>
      </c>
      <c r="F37" s="128"/>
      <c r="G37" s="129"/>
      <c r="H37" s="47">
        <v>8300802</v>
      </c>
      <c r="I37" s="48"/>
      <c r="J37" s="49"/>
      <c r="K37" s="47">
        <v>8302840</v>
      </c>
      <c r="L37" s="52"/>
      <c r="M37" s="53"/>
      <c r="N37" s="91"/>
    </row>
    <row r="38" spans="1:14" ht="12.75">
      <c r="A38" s="62" t="s">
        <v>26</v>
      </c>
      <c r="B38" s="19" t="s">
        <v>27</v>
      </c>
      <c r="C38" s="140" t="s">
        <v>28</v>
      </c>
      <c r="D38" s="139"/>
      <c r="E38" s="127">
        <f>E39</f>
        <v>0</v>
      </c>
      <c r="F38" s="128">
        <f aca="true" t="shared" si="3" ref="F38:N38">F39</f>
        <v>0</v>
      </c>
      <c r="G38" s="129">
        <f t="shared" si="3"/>
        <v>0</v>
      </c>
      <c r="H38" s="51">
        <f t="shared" si="3"/>
        <v>0</v>
      </c>
      <c r="I38" s="52">
        <f t="shared" si="3"/>
        <v>0</v>
      </c>
      <c r="J38" s="53">
        <f t="shared" si="3"/>
        <v>0</v>
      </c>
      <c r="K38" s="54">
        <f t="shared" si="3"/>
        <v>0</v>
      </c>
      <c r="L38" s="52">
        <f t="shared" si="3"/>
        <v>0</v>
      </c>
      <c r="M38" s="53">
        <f t="shared" si="3"/>
        <v>0</v>
      </c>
      <c r="N38" s="90">
        <f t="shared" si="3"/>
        <v>0</v>
      </c>
    </row>
    <row r="39" spans="1:14" ht="12.75">
      <c r="A39" s="61" t="s">
        <v>15</v>
      </c>
      <c r="B39" s="19" t="s">
        <v>29</v>
      </c>
      <c r="C39" s="140" t="s">
        <v>28</v>
      </c>
      <c r="D39" s="139"/>
      <c r="E39" s="130"/>
      <c r="F39" s="131"/>
      <c r="G39" s="132"/>
      <c r="H39" s="47"/>
      <c r="I39" s="48"/>
      <c r="J39" s="49"/>
      <c r="K39" s="50"/>
      <c r="L39" s="48"/>
      <c r="M39" s="49"/>
      <c r="N39" s="90"/>
    </row>
    <row r="40" spans="1:14" ht="12.75">
      <c r="A40" s="62" t="s">
        <v>30</v>
      </c>
      <c r="B40" s="19" t="s">
        <v>31</v>
      </c>
      <c r="C40" s="140" t="s">
        <v>32</v>
      </c>
      <c r="D40" s="139"/>
      <c r="E40" s="127">
        <f>E41</f>
        <v>0</v>
      </c>
      <c r="F40" s="128">
        <f aca="true" t="shared" si="4" ref="F40:N40">F41</f>
        <v>0</v>
      </c>
      <c r="G40" s="153">
        <v>50000</v>
      </c>
      <c r="H40" s="47">
        <f t="shared" si="4"/>
        <v>0</v>
      </c>
      <c r="I40" s="48">
        <f t="shared" si="4"/>
        <v>0</v>
      </c>
      <c r="J40" s="49">
        <f t="shared" si="4"/>
        <v>0</v>
      </c>
      <c r="K40" s="50">
        <f t="shared" si="4"/>
        <v>0</v>
      </c>
      <c r="L40" s="48">
        <f t="shared" si="4"/>
        <v>0</v>
      </c>
      <c r="M40" s="49">
        <f t="shared" si="4"/>
        <v>0</v>
      </c>
      <c r="N40" s="90">
        <f t="shared" si="4"/>
        <v>0</v>
      </c>
    </row>
    <row r="41" spans="1:14" ht="12.75">
      <c r="A41" s="61" t="s">
        <v>15</v>
      </c>
      <c r="B41" s="19"/>
      <c r="C41" s="140"/>
      <c r="D41" s="139"/>
      <c r="E41" s="127"/>
      <c r="F41" s="128"/>
      <c r="G41" s="129"/>
      <c r="H41" s="47"/>
      <c r="I41" s="48"/>
      <c r="J41" s="49"/>
      <c r="K41" s="50"/>
      <c r="L41" s="48"/>
      <c r="M41" s="49"/>
      <c r="N41" s="90"/>
    </row>
    <row r="42" spans="1:14" ht="12.75">
      <c r="A42" s="62" t="s">
        <v>33</v>
      </c>
      <c r="B42" s="19" t="s">
        <v>34</v>
      </c>
      <c r="C42" s="140" t="s">
        <v>35</v>
      </c>
      <c r="D42" s="139"/>
      <c r="E42" s="127">
        <f>E43+E44+E45</f>
        <v>0</v>
      </c>
      <c r="F42" s="128"/>
      <c r="G42" s="129">
        <f aca="true" t="shared" si="5" ref="G42:N42">G43+G44+G45</f>
        <v>0</v>
      </c>
      <c r="H42" s="47">
        <f t="shared" si="5"/>
        <v>0</v>
      </c>
      <c r="I42" s="48">
        <f t="shared" si="5"/>
        <v>0</v>
      </c>
      <c r="J42" s="49">
        <f t="shared" si="5"/>
        <v>0</v>
      </c>
      <c r="K42" s="50">
        <f t="shared" si="5"/>
        <v>0</v>
      </c>
      <c r="L42" s="48">
        <f t="shared" si="5"/>
        <v>0</v>
      </c>
      <c r="M42" s="49">
        <f t="shared" si="5"/>
        <v>0</v>
      </c>
      <c r="N42" s="90">
        <f t="shared" si="5"/>
        <v>0</v>
      </c>
    </row>
    <row r="43" spans="1:14" ht="25.5">
      <c r="A43" s="61" t="s">
        <v>173</v>
      </c>
      <c r="B43" s="19" t="s">
        <v>36</v>
      </c>
      <c r="C43" s="140" t="s">
        <v>32</v>
      </c>
      <c r="D43" s="139" t="s">
        <v>251</v>
      </c>
      <c r="E43" s="127"/>
      <c r="F43" s="152">
        <f>20000+13400+134570+41400</f>
        <v>209370</v>
      </c>
      <c r="G43" s="129"/>
      <c r="H43" s="47"/>
      <c r="I43" s="48"/>
      <c r="J43" s="49"/>
      <c r="K43" s="50"/>
      <c r="L43" s="48"/>
      <c r="M43" s="49"/>
      <c r="N43" s="90"/>
    </row>
    <row r="44" spans="1:14" ht="12.75">
      <c r="A44" s="60" t="s">
        <v>38</v>
      </c>
      <c r="B44" s="19" t="s">
        <v>37</v>
      </c>
      <c r="C44" s="140" t="s">
        <v>35</v>
      </c>
      <c r="D44" s="139"/>
      <c r="E44" s="130"/>
      <c r="F44" s="131"/>
      <c r="G44" s="132"/>
      <c r="H44" s="51"/>
      <c r="I44" s="52"/>
      <c r="J44" s="53"/>
      <c r="K44" s="50"/>
      <c r="L44" s="48"/>
      <c r="M44" s="49"/>
      <c r="N44" s="90"/>
    </row>
    <row r="45" spans="1:14" ht="12.75">
      <c r="A45" s="61"/>
      <c r="B45" s="19"/>
      <c r="C45" s="140"/>
      <c r="D45" s="139"/>
      <c r="E45" s="127"/>
      <c r="F45" s="128"/>
      <c r="G45" s="129"/>
      <c r="H45" s="47"/>
      <c r="I45" s="48"/>
      <c r="J45" s="49"/>
      <c r="K45" s="50"/>
      <c r="L45" s="48"/>
      <c r="M45" s="49"/>
      <c r="N45" s="90"/>
    </row>
    <row r="46" spans="1:14" ht="12.75">
      <c r="A46" s="62" t="s">
        <v>39</v>
      </c>
      <c r="B46" s="19" t="s">
        <v>40</v>
      </c>
      <c r="C46" s="140" t="s">
        <v>20</v>
      </c>
      <c r="D46" s="139" t="s">
        <v>249</v>
      </c>
      <c r="E46" s="127">
        <f>E47</f>
        <v>0</v>
      </c>
      <c r="F46" s="128">
        <f aca="true" t="shared" si="6" ref="F46:N46">F47</f>
        <v>0</v>
      </c>
      <c r="G46" s="129"/>
      <c r="H46" s="47">
        <f t="shared" si="6"/>
        <v>0</v>
      </c>
      <c r="I46" s="48">
        <f t="shared" si="6"/>
        <v>0</v>
      </c>
      <c r="J46" s="49"/>
      <c r="K46" s="50">
        <f t="shared" si="6"/>
        <v>0</v>
      </c>
      <c r="L46" s="48">
        <f t="shared" si="6"/>
        <v>0</v>
      </c>
      <c r="M46" s="49"/>
      <c r="N46" s="90">
        <f t="shared" si="6"/>
        <v>0</v>
      </c>
    </row>
    <row r="47" spans="1:14" ht="12.75">
      <c r="A47" s="61" t="s">
        <v>15</v>
      </c>
      <c r="B47" s="19"/>
      <c r="C47" s="140"/>
      <c r="D47" s="139"/>
      <c r="E47" s="127"/>
      <c r="F47" s="128"/>
      <c r="G47" s="129"/>
      <c r="H47" s="47"/>
      <c r="I47" s="48"/>
      <c r="J47" s="49"/>
      <c r="K47" s="50"/>
      <c r="L47" s="48"/>
      <c r="M47" s="49"/>
      <c r="N47" s="90"/>
    </row>
    <row r="48" spans="1:14" ht="18">
      <c r="A48" s="62" t="s">
        <v>207</v>
      </c>
      <c r="B48" s="19" t="s">
        <v>41</v>
      </c>
      <c r="C48" s="140" t="s">
        <v>21</v>
      </c>
      <c r="D48" s="139"/>
      <c r="E48" s="127">
        <f>E49+E50</f>
        <v>0</v>
      </c>
      <c r="F48" s="128">
        <f aca="true" t="shared" si="7" ref="F48:M48">F49+F50</f>
        <v>0</v>
      </c>
      <c r="G48" s="129">
        <f t="shared" si="7"/>
        <v>0</v>
      </c>
      <c r="H48" s="51">
        <f t="shared" si="7"/>
        <v>0</v>
      </c>
      <c r="I48" s="52">
        <f t="shared" si="7"/>
        <v>0</v>
      </c>
      <c r="J48" s="53">
        <f t="shared" si="7"/>
        <v>0</v>
      </c>
      <c r="K48" s="54">
        <f t="shared" si="7"/>
        <v>0</v>
      </c>
      <c r="L48" s="52">
        <f t="shared" si="7"/>
        <v>0</v>
      </c>
      <c r="M48" s="53">
        <f t="shared" si="7"/>
        <v>0</v>
      </c>
      <c r="N48" s="90"/>
    </row>
    <row r="49" spans="1:14" ht="38.25">
      <c r="A49" s="60" t="s">
        <v>174</v>
      </c>
      <c r="B49" s="19" t="s">
        <v>43</v>
      </c>
      <c r="C49" s="140" t="s">
        <v>44</v>
      </c>
      <c r="D49" s="139"/>
      <c r="E49" s="127"/>
      <c r="F49" s="128"/>
      <c r="G49" s="129"/>
      <c r="H49" s="47"/>
      <c r="I49" s="48"/>
      <c r="J49" s="49"/>
      <c r="K49" s="50"/>
      <c r="L49" s="48"/>
      <c r="M49" s="49"/>
      <c r="N49" s="92" t="s">
        <v>21</v>
      </c>
    </row>
    <row r="50" spans="1:14" ht="12.75">
      <c r="A50" s="60"/>
      <c r="B50" s="19"/>
      <c r="C50" s="140"/>
      <c r="D50" s="139"/>
      <c r="E50" s="127"/>
      <c r="F50" s="128"/>
      <c r="G50" s="129"/>
      <c r="H50" s="47"/>
      <c r="I50" s="48"/>
      <c r="J50" s="49"/>
      <c r="K50" s="50"/>
      <c r="L50" s="48"/>
      <c r="M50" s="49"/>
      <c r="N50" s="92"/>
    </row>
    <row r="51" spans="1:14" s="76" customFormat="1" ht="12.75">
      <c r="A51" s="28" t="s">
        <v>45</v>
      </c>
      <c r="B51" s="16" t="s">
        <v>46</v>
      </c>
      <c r="C51" s="138" t="s">
        <v>21</v>
      </c>
      <c r="D51" s="141"/>
      <c r="E51" s="123">
        <f aca="true" t="shared" si="8" ref="E51:M51">E52+E65+E72+E76+E78+E101+E80</f>
        <v>8826016</v>
      </c>
      <c r="F51" s="125">
        <f t="shared" si="8"/>
        <v>209370</v>
      </c>
      <c r="G51" s="126">
        <f t="shared" si="8"/>
        <v>296002.65</v>
      </c>
      <c r="H51" s="72">
        <f t="shared" si="8"/>
        <v>8300802</v>
      </c>
      <c r="I51" s="73">
        <f t="shared" si="8"/>
        <v>0</v>
      </c>
      <c r="J51" s="71">
        <f t="shared" si="8"/>
        <v>200000</v>
      </c>
      <c r="K51" s="72">
        <f t="shared" si="8"/>
        <v>8302840</v>
      </c>
      <c r="L51" s="73">
        <f t="shared" si="8"/>
        <v>0</v>
      </c>
      <c r="M51" s="71">
        <f t="shared" si="8"/>
        <v>200000</v>
      </c>
      <c r="N51" s="93">
        <f>N101+N80</f>
        <v>0</v>
      </c>
    </row>
    <row r="52" spans="1:14" ht="25.5">
      <c r="A52" s="118" t="s">
        <v>175</v>
      </c>
      <c r="B52" s="16" t="s">
        <v>47</v>
      </c>
      <c r="C52" s="138" t="s">
        <v>21</v>
      </c>
      <c r="D52" s="141"/>
      <c r="E52" s="123">
        <f>E53+E54+E55+E56+E57+E58+E59</f>
        <v>7370066</v>
      </c>
      <c r="F52" s="123">
        <f>F57+F58+F59+F62+F53+F54</f>
        <v>0</v>
      </c>
      <c r="G52" s="123">
        <f>G57+G58+G59+G62+G53+G54+G56</f>
        <v>167600</v>
      </c>
      <c r="H52" s="69">
        <f>H57+H58+H59+H62+H53+H54+H55+H56</f>
        <v>7137542</v>
      </c>
      <c r="I52" s="69">
        <f>I57+I58+I59+I62+I53+I54</f>
        <v>0</v>
      </c>
      <c r="J52" s="69">
        <f>J57+J58+J59+J62+J53+J54+J56</f>
        <v>167600</v>
      </c>
      <c r="K52" s="69">
        <f>K57+K58+K59+K62+K53+K54+K55+K56</f>
        <v>7137542</v>
      </c>
      <c r="L52" s="69">
        <f>L57+L58+L59+L62+L53+L54</f>
        <v>0</v>
      </c>
      <c r="M52" s="69">
        <f>M57+M58+M59+M62+M53+M54+M56</f>
        <v>167600</v>
      </c>
      <c r="N52" s="93" t="s">
        <v>21</v>
      </c>
    </row>
    <row r="53" spans="1:14" ht="25.5">
      <c r="A53" s="61" t="s">
        <v>176</v>
      </c>
      <c r="B53" s="19" t="s">
        <v>48</v>
      </c>
      <c r="C53" s="140" t="s">
        <v>49</v>
      </c>
      <c r="D53" s="139" t="s">
        <v>252</v>
      </c>
      <c r="E53" s="148">
        <f>5247881+257084</f>
        <v>5504965</v>
      </c>
      <c r="F53" s="128"/>
      <c r="G53" s="129">
        <v>130400</v>
      </c>
      <c r="H53" s="47">
        <v>5247881</v>
      </c>
      <c r="I53" s="48"/>
      <c r="J53" s="49">
        <v>130400</v>
      </c>
      <c r="K53" s="47">
        <v>5247881</v>
      </c>
      <c r="L53" s="48"/>
      <c r="M53" s="49">
        <v>130400</v>
      </c>
      <c r="N53" s="92" t="s">
        <v>21</v>
      </c>
    </row>
    <row r="54" spans="1:14" ht="25.5">
      <c r="A54" s="61" t="s">
        <v>256</v>
      </c>
      <c r="B54" s="19" t="s">
        <v>258</v>
      </c>
      <c r="C54" s="140" t="s">
        <v>49</v>
      </c>
      <c r="D54" s="139" t="s">
        <v>257</v>
      </c>
      <c r="E54" s="127"/>
      <c r="F54" s="128"/>
      <c r="G54" s="129"/>
      <c r="H54" s="47"/>
      <c r="I54" s="48"/>
      <c r="J54" s="49"/>
      <c r="K54" s="47"/>
      <c r="L54" s="48"/>
      <c r="M54" s="49"/>
      <c r="N54" s="92" t="s">
        <v>21</v>
      </c>
    </row>
    <row r="55" spans="1:14" ht="25.5">
      <c r="A55" s="60" t="s">
        <v>50</v>
      </c>
      <c r="B55" s="19" t="s">
        <v>259</v>
      </c>
      <c r="C55" s="140" t="s">
        <v>53</v>
      </c>
      <c r="D55" s="139" t="s">
        <v>257</v>
      </c>
      <c r="E55" s="127"/>
      <c r="F55" s="128"/>
      <c r="G55" s="129"/>
      <c r="H55" s="47"/>
      <c r="I55" s="48"/>
      <c r="J55" s="49"/>
      <c r="K55" s="50"/>
      <c r="L55" s="48"/>
      <c r="M55" s="49"/>
      <c r="N55" s="92" t="s">
        <v>21</v>
      </c>
    </row>
    <row r="56" spans="1:14" ht="12.75">
      <c r="A56" s="60" t="s">
        <v>260</v>
      </c>
      <c r="B56" s="19" t="s">
        <v>261</v>
      </c>
      <c r="C56" s="140" t="s">
        <v>53</v>
      </c>
      <c r="D56" s="139" t="s">
        <v>253</v>
      </c>
      <c r="E56" s="148">
        <f>25000+20000</f>
        <v>45000</v>
      </c>
      <c r="F56" s="128"/>
      <c r="G56" s="129"/>
      <c r="H56" s="47">
        <v>25000</v>
      </c>
      <c r="I56" s="48"/>
      <c r="J56" s="49"/>
      <c r="K56" s="50">
        <v>25000</v>
      </c>
      <c r="L56" s="48"/>
      <c r="M56" s="49"/>
      <c r="N56" s="92" t="s">
        <v>21</v>
      </c>
    </row>
    <row r="57" spans="1:14" ht="12.75">
      <c r="A57" s="60" t="s">
        <v>260</v>
      </c>
      <c r="B57" s="19" t="s">
        <v>262</v>
      </c>
      <c r="C57" s="140" t="s">
        <v>53</v>
      </c>
      <c r="D57" s="139" t="s">
        <v>263</v>
      </c>
      <c r="E57" s="127">
        <v>113600</v>
      </c>
      <c r="F57" s="128"/>
      <c r="G57" s="129"/>
      <c r="H57" s="47">
        <v>113600</v>
      </c>
      <c r="I57" s="48"/>
      <c r="J57" s="49"/>
      <c r="K57" s="50">
        <v>113600</v>
      </c>
      <c r="L57" s="48"/>
      <c r="M57" s="49"/>
      <c r="N57" s="92" t="s">
        <v>21</v>
      </c>
    </row>
    <row r="58" spans="1:14" ht="25.5">
      <c r="A58" s="61" t="s">
        <v>178</v>
      </c>
      <c r="B58" s="19" t="s">
        <v>51</v>
      </c>
      <c r="C58" s="140" t="s">
        <v>314</v>
      </c>
      <c r="D58" s="139" t="s">
        <v>263</v>
      </c>
      <c r="E58" s="127">
        <v>44000</v>
      </c>
      <c r="F58" s="128"/>
      <c r="G58" s="129"/>
      <c r="H58" s="47">
        <v>166200</v>
      </c>
      <c r="I58" s="48"/>
      <c r="J58" s="49"/>
      <c r="K58" s="50">
        <v>166200</v>
      </c>
      <c r="L58" s="48"/>
      <c r="M58" s="49"/>
      <c r="N58" s="92" t="s">
        <v>21</v>
      </c>
    </row>
    <row r="59" spans="1:14" ht="38.25">
      <c r="A59" s="61" t="s">
        <v>177</v>
      </c>
      <c r="B59" s="19" t="s">
        <v>52</v>
      </c>
      <c r="C59" s="140" t="s">
        <v>54</v>
      </c>
      <c r="D59" s="139" t="s">
        <v>254</v>
      </c>
      <c r="E59" s="123">
        <f>E60</f>
        <v>1662501</v>
      </c>
      <c r="F59" s="128">
        <f aca="true" t="shared" si="9" ref="F59:M59">F60+F61</f>
        <v>0</v>
      </c>
      <c r="G59" s="129">
        <f t="shared" si="9"/>
        <v>37200</v>
      </c>
      <c r="H59" s="47">
        <f t="shared" si="9"/>
        <v>1584861</v>
      </c>
      <c r="I59" s="48">
        <f t="shared" si="9"/>
        <v>0</v>
      </c>
      <c r="J59" s="49">
        <f t="shared" si="9"/>
        <v>37200</v>
      </c>
      <c r="K59" s="50">
        <f t="shared" si="9"/>
        <v>1584861</v>
      </c>
      <c r="L59" s="48">
        <f t="shared" si="9"/>
        <v>0</v>
      </c>
      <c r="M59" s="49">
        <f t="shared" si="9"/>
        <v>37200</v>
      </c>
      <c r="N59" s="92" t="s">
        <v>21</v>
      </c>
    </row>
    <row r="60" spans="1:14" ht="25.5">
      <c r="A60" s="64" t="s">
        <v>179</v>
      </c>
      <c r="B60" s="19" t="s">
        <v>55</v>
      </c>
      <c r="C60" s="140" t="s">
        <v>54</v>
      </c>
      <c r="D60" s="139" t="s">
        <v>254</v>
      </c>
      <c r="E60" s="148">
        <f>1584861+77640</f>
        <v>1662501</v>
      </c>
      <c r="F60" s="128"/>
      <c r="G60" s="129">
        <v>37200</v>
      </c>
      <c r="H60" s="47">
        <v>1584861</v>
      </c>
      <c r="I60" s="48"/>
      <c r="J60" s="49">
        <v>37200</v>
      </c>
      <c r="K60" s="47">
        <v>1584861</v>
      </c>
      <c r="L60" s="48"/>
      <c r="M60" s="49">
        <v>37200</v>
      </c>
      <c r="N60" s="92" t="s">
        <v>21</v>
      </c>
    </row>
    <row r="61" spans="1:14" ht="12.75">
      <c r="A61" s="65" t="s">
        <v>56</v>
      </c>
      <c r="B61" s="19" t="s">
        <v>57</v>
      </c>
      <c r="C61" s="140" t="s">
        <v>54</v>
      </c>
      <c r="D61" s="139"/>
      <c r="E61" s="127"/>
      <c r="F61" s="128"/>
      <c r="G61" s="129"/>
      <c r="H61" s="47"/>
      <c r="I61" s="48"/>
      <c r="J61" s="49"/>
      <c r="K61" s="50"/>
      <c r="L61" s="48"/>
      <c r="M61" s="49"/>
      <c r="N61" s="92" t="s">
        <v>21</v>
      </c>
    </row>
    <row r="62" spans="1:14" ht="25.5">
      <c r="A62" s="61" t="s">
        <v>180</v>
      </c>
      <c r="B62" s="19" t="s">
        <v>58</v>
      </c>
      <c r="C62" s="140" t="s">
        <v>61</v>
      </c>
      <c r="D62" s="139"/>
      <c r="E62" s="130">
        <f>E63+E64</f>
        <v>0</v>
      </c>
      <c r="F62" s="131">
        <f aca="true" t="shared" si="10" ref="F62:M62">F63+F64</f>
        <v>0</v>
      </c>
      <c r="G62" s="132">
        <f t="shared" si="10"/>
        <v>0</v>
      </c>
      <c r="H62" s="47">
        <f t="shared" si="10"/>
        <v>0</v>
      </c>
      <c r="I62" s="48">
        <f t="shared" si="10"/>
        <v>0</v>
      </c>
      <c r="J62" s="49">
        <f t="shared" si="10"/>
        <v>0</v>
      </c>
      <c r="K62" s="50">
        <f t="shared" si="10"/>
        <v>0</v>
      </c>
      <c r="L62" s="48">
        <f t="shared" si="10"/>
        <v>0</v>
      </c>
      <c r="M62" s="49">
        <f t="shared" si="10"/>
        <v>0</v>
      </c>
      <c r="N62" s="92" t="s">
        <v>21</v>
      </c>
    </row>
    <row r="63" spans="1:14" ht="25.5">
      <c r="A63" s="64" t="s">
        <v>181</v>
      </c>
      <c r="B63" s="19" t="s">
        <v>59</v>
      </c>
      <c r="C63" s="140" t="s">
        <v>61</v>
      </c>
      <c r="D63" s="139"/>
      <c r="E63" s="127"/>
      <c r="F63" s="128"/>
      <c r="G63" s="129"/>
      <c r="H63" s="47"/>
      <c r="I63" s="48"/>
      <c r="J63" s="49"/>
      <c r="K63" s="50"/>
      <c r="L63" s="48"/>
      <c r="M63" s="49"/>
      <c r="N63" s="92" t="s">
        <v>21</v>
      </c>
    </row>
    <row r="64" spans="1:14" ht="12.75">
      <c r="A64" s="65" t="s">
        <v>64</v>
      </c>
      <c r="B64" s="19" t="s">
        <v>60</v>
      </c>
      <c r="C64" s="140" t="s">
        <v>61</v>
      </c>
      <c r="D64" s="139"/>
      <c r="E64" s="127"/>
      <c r="F64" s="128"/>
      <c r="G64" s="129"/>
      <c r="H64" s="47"/>
      <c r="I64" s="48"/>
      <c r="J64" s="49"/>
      <c r="K64" s="50"/>
      <c r="L64" s="48"/>
      <c r="M64" s="49"/>
      <c r="N64" s="92" t="s">
        <v>21</v>
      </c>
    </row>
    <row r="65" spans="1:14" ht="12.75">
      <c r="A65" s="113" t="s">
        <v>65</v>
      </c>
      <c r="B65" s="16" t="s">
        <v>62</v>
      </c>
      <c r="C65" s="138" t="s">
        <v>63</v>
      </c>
      <c r="D65" s="141"/>
      <c r="E65" s="123">
        <f>E66+E69+E70+E71</f>
        <v>0</v>
      </c>
      <c r="F65" s="125">
        <f aca="true" t="shared" si="11" ref="F65:M65">F66+F69+F70+F71</f>
        <v>0</v>
      </c>
      <c r="G65" s="126">
        <f t="shared" si="11"/>
        <v>0</v>
      </c>
      <c r="H65" s="69">
        <f t="shared" si="11"/>
        <v>0</v>
      </c>
      <c r="I65" s="70">
        <f t="shared" si="11"/>
        <v>0</v>
      </c>
      <c r="J65" s="71">
        <f t="shared" si="11"/>
        <v>0</v>
      </c>
      <c r="K65" s="75">
        <f t="shared" si="11"/>
        <v>0</v>
      </c>
      <c r="L65" s="70">
        <f t="shared" si="11"/>
        <v>0</v>
      </c>
      <c r="M65" s="71">
        <f t="shared" si="11"/>
        <v>0</v>
      </c>
      <c r="N65" s="93" t="s">
        <v>21</v>
      </c>
    </row>
    <row r="66" spans="1:14" ht="38.25">
      <c r="A66" s="60" t="s">
        <v>182</v>
      </c>
      <c r="B66" s="19" t="s">
        <v>66</v>
      </c>
      <c r="C66" s="140" t="s">
        <v>67</v>
      </c>
      <c r="D66" s="139"/>
      <c r="E66" s="127">
        <f>E67+E68</f>
        <v>0</v>
      </c>
      <c r="F66" s="128">
        <f aca="true" t="shared" si="12" ref="F66:M66">F67+F68</f>
        <v>0</v>
      </c>
      <c r="G66" s="129">
        <f t="shared" si="12"/>
        <v>0</v>
      </c>
      <c r="H66" s="47">
        <f t="shared" si="12"/>
        <v>0</v>
      </c>
      <c r="I66" s="48">
        <f t="shared" si="12"/>
        <v>0</v>
      </c>
      <c r="J66" s="49">
        <f t="shared" si="12"/>
        <v>0</v>
      </c>
      <c r="K66" s="50">
        <f t="shared" si="12"/>
        <v>0</v>
      </c>
      <c r="L66" s="48">
        <f t="shared" si="12"/>
        <v>0</v>
      </c>
      <c r="M66" s="49">
        <f t="shared" si="12"/>
        <v>0</v>
      </c>
      <c r="N66" s="92" t="s">
        <v>21</v>
      </c>
    </row>
    <row r="67" spans="1:14" ht="38.25">
      <c r="A67" s="65" t="s">
        <v>183</v>
      </c>
      <c r="B67" s="19" t="s">
        <v>69</v>
      </c>
      <c r="C67" s="140" t="s">
        <v>68</v>
      </c>
      <c r="D67" s="139"/>
      <c r="E67" s="127"/>
      <c r="F67" s="128"/>
      <c r="G67" s="129"/>
      <c r="H67" s="47"/>
      <c r="I67" s="48"/>
      <c r="J67" s="49"/>
      <c r="K67" s="50"/>
      <c r="L67" s="48"/>
      <c r="M67" s="49"/>
      <c r="N67" s="92" t="s">
        <v>21</v>
      </c>
    </row>
    <row r="68" spans="1:14" ht="12.75">
      <c r="A68" s="30"/>
      <c r="B68" s="19"/>
      <c r="C68" s="140"/>
      <c r="D68" s="139"/>
      <c r="E68" s="127"/>
      <c r="F68" s="128"/>
      <c r="G68" s="129"/>
      <c r="H68" s="47"/>
      <c r="I68" s="48"/>
      <c r="J68" s="49"/>
      <c r="K68" s="50"/>
      <c r="L68" s="48"/>
      <c r="M68" s="49"/>
      <c r="N68" s="92"/>
    </row>
    <row r="69" spans="1:14" ht="25.5">
      <c r="A69" s="61" t="s">
        <v>184</v>
      </c>
      <c r="B69" s="19" t="s">
        <v>70</v>
      </c>
      <c r="C69" s="140" t="s">
        <v>75</v>
      </c>
      <c r="D69" s="139"/>
      <c r="E69" s="127"/>
      <c r="F69" s="128"/>
      <c r="G69" s="129"/>
      <c r="H69" s="47"/>
      <c r="I69" s="48"/>
      <c r="J69" s="49"/>
      <c r="K69" s="50"/>
      <c r="L69" s="48"/>
      <c r="M69" s="49"/>
      <c r="N69" s="92" t="s">
        <v>21</v>
      </c>
    </row>
    <row r="70" spans="1:14" ht="51">
      <c r="A70" s="61" t="s">
        <v>185</v>
      </c>
      <c r="B70" s="19" t="s">
        <v>71</v>
      </c>
      <c r="C70" s="140" t="s">
        <v>73</v>
      </c>
      <c r="D70" s="139"/>
      <c r="E70" s="127"/>
      <c r="F70" s="128"/>
      <c r="G70" s="129"/>
      <c r="H70" s="47"/>
      <c r="I70" s="48"/>
      <c r="J70" s="49"/>
      <c r="K70" s="50"/>
      <c r="L70" s="48"/>
      <c r="M70" s="49"/>
      <c r="N70" s="92" t="s">
        <v>21</v>
      </c>
    </row>
    <row r="71" spans="1:14" ht="25.5">
      <c r="A71" s="60" t="s">
        <v>186</v>
      </c>
      <c r="B71" s="19" t="s">
        <v>72</v>
      </c>
      <c r="C71" s="140" t="s">
        <v>74</v>
      </c>
      <c r="D71" s="139"/>
      <c r="E71" s="130"/>
      <c r="F71" s="131"/>
      <c r="G71" s="132"/>
      <c r="H71" s="47"/>
      <c r="I71" s="48"/>
      <c r="J71" s="49"/>
      <c r="K71" s="50"/>
      <c r="L71" s="48"/>
      <c r="M71" s="49"/>
      <c r="N71" s="92" t="s">
        <v>21</v>
      </c>
    </row>
    <row r="72" spans="1:14" s="66" customFormat="1" ht="12.75">
      <c r="A72" s="113" t="s">
        <v>84</v>
      </c>
      <c r="B72" s="16" t="s">
        <v>76</v>
      </c>
      <c r="C72" s="138" t="s">
        <v>77</v>
      </c>
      <c r="D72" s="142"/>
      <c r="E72" s="133">
        <f aca="true" t="shared" si="13" ref="E72:M72">E73+E74+E75</f>
        <v>14500</v>
      </c>
      <c r="F72" s="134">
        <f t="shared" si="13"/>
        <v>0</v>
      </c>
      <c r="G72" s="124">
        <f t="shared" si="13"/>
        <v>0</v>
      </c>
      <c r="H72" s="114">
        <f t="shared" si="13"/>
        <v>14500</v>
      </c>
      <c r="I72" s="115">
        <f t="shared" si="13"/>
        <v>0</v>
      </c>
      <c r="J72" s="116">
        <f t="shared" si="13"/>
        <v>0</v>
      </c>
      <c r="K72" s="117">
        <f t="shared" si="13"/>
        <v>14500</v>
      </c>
      <c r="L72" s="115">
        <f t="shared" si="13"/>
        <v>0</v>
      </c>
      <c r="M72" s="116">
        <f t="shared" si="13"/>
        <v>0</v>
      </c>
      <c r="N72" s="93" t="s">
        <v>21</v>
      </c>
    </row>
    <row r="73" spans="1:14" ht="25.5">
      <c r="A73" s="61" t="s">
        <v>187</v>
      </c>
      <c r="B73" s="19" t="s">
        <v>78</v>
      </c>
      <c r="C73" s="140" t="s">
        <v>79</v>
      </c>
      <c r="D73" s="139" t="s">
        <v>264</v>
      </c>
      <c r="E73" s="127">
        <v>14500</v>
      </c>
      <c r="F73" s="128"/>
      <c r="G73" s="129"/>
      <c r="H73" s="47">
        <v>14500</v>
      </c>
      <c r="I73" s="48"/>
      <c r="J73" s="49"/>
      <c r="K73" s="47">
        <v>14500</v>
      </c>
      <c r="L73" s="48"/>
      <c r="M73" s="49"/>
      <c r="N73" s="92" t="s">
        <v>21</v>
      </c>
    </row>
    <row r="74" spans="1:14" ht="25.5">
      <c r="A74" s="61" t="s">
        <v>188</v>
      </c>
      <c r="B74" s="19" t="s">
        <v>80</v>
      </c>
      <c r="C74" s="140" t="s">
        <v>81</v>
      </c>
      <c r="D74" s="139" t="s">
        <v>264</v>
      </c>
      <c r="E74" s="127">
        <v>0</v>
      </c>
      <c r="F74" s="128"/>
      <c r="G74" s="129"/>
      <c r="H74" s="47">
        <v>0</v>
      </c>
      <c r="I74" s="48"/>
      <c r="J74" s="49"/>
      <c r="K74" s="50"/>
      <c r="L74" s="48"/>
      <c r="M74" s="49"/>
      <c r="N74" s="92" t="s">
        <v>21</v>
      </c>
    </row>
    <row r="75" spans="1:14" ht="25.5">
      <c r="A75" s="60" t="s">
        <v>85</v>
      </c>
      <c r="B75" s="19" t="s">
        <v>83</v>
      </c>
      <c r="C75" s="140" t="s">
        <v>82</v>
      </c>
      <c r="D75" s="139" t="s">
        <v>265</v>
      </c>
      <c r="E75" s="127"/>
      <c r="F75" s="128"/>
      <c r="G75" s="129"/>
      <c r="H75" s="47"/>
      <c r="I75" s="48"/>
      <c r="J75" s="49"/>
      <c r="K75" s="50"/>
      <c r="L75" s="48"/>
      <c r="M75" s="49"/>
      <c r="N75" s="92" t="s">
        <v>21</v>
      </c>
    </row>
    <row r="76" spans="1:14" ht="25.5">
      <c r="A76" s="62" t="s">
        <v>89</v>
      </c>
      <c r="B76" s="19" t="s">
        <v>86</v>
      </c>
      <c r="C76" s="140" t="s">
        <v>21</v>
      </c>
      <c r="D76" s="139"/>
      <c r="E76" s="127">
        <f>E77</f>
        <v>0</v>
      </c>
      <c r="F76" s="128">
        <f aca="true" t="shared" si="14" ref="F76:M76">F77</f>
        <v>0</v>
      </c>
      <c r="G76" s="129">
        <f t="shared" si="14"/>
        <v>0</v>
      </c>
      <c r="H76" s="47">
        <f t="shared" si="14"/>
        <v>0</v>
      </c>
      <c r="I76" s="48">
        <f t="shared" si="14"/>
        <v>0</v>
      </c>
      <c r="J76" s="49">
        <f t="shared" si="14"/>
        <v>0</v>
      </c>
      <c r="K76" s="50">
        <f t="shared" si="14"/>
        <v>0</v>
      </c>
      <c r="L76" s="48">
        <f t="shared" si="14"/>
        <v>0</v>
      </c>
      <c r="M76" s="49">
        <f t="shared" si="14"/>
        <v>0</v>
      </c>
      <c r="N76" s="92" t="s">
        <v>21</v>
      </c>
    </row>
    <row r="77" spans="1:14" ht="25.5">
      <c r="A77" s="61" t="s">
        <v>189</v>
      </c>
      <c r="B77" s="19" t="s">
        <v>87</v>
      </c>
      <c r="C77" s="140" t="s">
        <v>88</v>
      </c>
      <c r="D77" s="139"/>
      <c r="E77" s="127"/>
      <c r="F77" s="128"/>
      <c r="G77" s="129"/>
      <c r="H77" s="47"/>
      <c r="I77" s="48"/>
      <c r="J77" s="49"/>
      <c r="K77" s="50"/>
      <c r="L77" s="48"/>
      <c r="M77" s="49"/>
      <c r="N77" s="92" t="s">
        <v>21</v>
      </c>
    </row>
    <row r="78" spans="1:14" ht="12.75">
      <c r="A78" s="62" t="s">
        <v>93</v>
      </c>
      <c r="B78" s="19" t="s">
        <v>90</v>
      </c>
      <c r="C78" s="140" t="s">
        <v>21</v>
      </c>
      <c r="D78" s="139"/>
      <c r="E78" s="127">
        <f>E79</f>
        <v>0</v>
      </c>
      <c r="F78" s="128">
        <f aca="true" t="shared" si="15" ref="F78:M78">F79</f>
        <v>0</v>
      </c>
      <c r="G78" s="129">
        <f t="shared" si="15"/>
        <v>0</v>
      </c>
      <c r="H78" s="47">
        <f t="shared" si="15"/>
        <v>0</v>
      </c>
      <c r="I78" s="48">
        <f t="shared" si="15"/>
        <v>0</v>
      </c>
      <c r="J78" s="49">
        <f t="shared" si="15"/>
        <v>0</v>
      </c>
      <c r="K78" s="50">
        <f t="shared" si="15"/>
        <v>0</v>
      </c>
      <c r="L78" s="48">
        <f t="shared" si="15"/>
        <v>0</v>
      </c>
      <c r="M78" s="49">
        <f t="shared" si="15"/>
        <v>0</v>
      </c>
      <c r="N78" s="92" t="s">
        <v>21</v>
      </c>
    </row>
    <row r="79" spans="1:14" ht="38.25">
      <c r="A79" s="61" t="s">
        <v>190</v>
      </c>
      <c r="B79" s="19" t="s">
        <v>91</v>
      </c>
      <c r="C79" s="140" t="s">
        <v>92</v>
      </c>
      <c r="D79" s="139"/>
      <c r="E79" s="127"/>
      <c r="F79" s="128"/>
      <c r="G79" s="129"/>
      <c r="H79" s="47"/>
      <c r="I79" s="48"/>
      <c r="J79" s="49"/>
      <c r="K79" s="50"/>
      <c r="L79" s="48"/>
      <c r="M79" s="49"/>
      <c r="N79" s="92" t="s">
        <v>21</v>
      </c>
    </row>
    <row r="80" spans="1:14" ht="16.5">
      <c r="A80" s="113" t="s">
        <v>266</v>
      </c>
      <c r="B80" s="16" t="s">
        <v>94</v>
      </c>
      <c r="C80" s="138" t="s">
        <v>21</v>
      </c>
      <c r="D80" s="141"/>
      <c r="E80" s="123">
        <f>E81+E82+E83+E84</f>
        <v>1441450</v>
      </c>
      <c r="F80" s="125">
        <f aca="true" t="shared" si="16" ref="F80:N80">F81+F82+F83+F84</f>
        <v>209370</v>
      </c>
      <c r="G80" s="126">
        <f t="shared" si="16"/>
        <v>128402.65</v>
      </c>
      <c r="H80" s="69">
        <f t="shared" si="16"/>
        <v>1148760</v>
      </c>
      <c r="I80" s="70">
        <f>I81+I82+I83+I84</f>
        <v>0</v>
      </c>
      <c r="J80" s="71">
        <f t="shared" si="16"/>
        <v>32400</v>
      </c>
      <c r="K80" s="69">
        <f t="shared" si="16"/>
        <v>1150798</v>
      </c>
      <c r="L80" s="70">
        <f t="shared" si="16"/>
        <v>0</v>
      </c>
      <c r="M80" s="71">
        <f t="shared" si="16"/>
        <v>32400</v>
      </c>
      <c r="N80" s="93">
        <f t="shared" si="16"/>
        <v>0</v>
      </c>
    </row>
    <row r="81" spans="1:14" ht="25.5">
      <c r="A81" s="61" t="s">
        <v>192</v>
      </c>
      <c r="B81" s="19" t="s">
        <v>95</v>
      </c>
      <c r="C81" s="140" t="s">
        <v>96</v>
      </c>
      <c r="D81" s="139"/>
      <c r="E81" s="127"/>
      <c r="F81" s="128"/>
      <c r="G81" s="129"/>
      <c r="H81" s="47"/>
      <c r="I81" s="48"/>
      <c r="J81" s="49"/>
      <c r="K81" s="50"/>
      <c r="L81" s="48"/>
      <c r="M81" s="49"/>
      <c r="N81" s="92"/>
    </row>
    <row r="82" spans="1:14" ht="25.5">
      <c r="A82" s="61" t="s">
        <v>191</v>
      </c>
      <c r="B82" s="19" t="s">
        <v>99</v>
      </c>
      <c r="C82" s="140" t="s">
        <v>98</v>
      </c>
      <c r="D82" s="139"/>
      <c r="E82" s="127"/>
      <c r="F82" s="128"/>
      <c r="G82" s="129"/>
      <c r="H82" s="47"/>
      <c r="I82" s="48"/>
      <c r="J82" s="49"/>
      <c r="K82" s="50"/>
      <c r="L82" s="48"/>
      <c r="M82" s="49"/>
      <c r="N82" s="92"/>
    </row>
    <row r="83" spans="1:14" ht="25.5">
      <c r="A83" s="61" t="s">
        <v>193</v>
      </c>
      <c r="B83" s="19" t="s">
        <v>100</v>
      </c>
      <c r="C83" s="140" t="s">
        <v>101</v>
      </c>
      <c r="D83" s="139" t="s">
        <v>267</v>
      </c>
      <c r="E83" s="127"/>
      <c r="F83" s="128"/>
      <c r="G83" s="129"/>
      <c r="H83" s="47"/>
      <c r="I83" s="48"/>
      <c r="J83" s="49"/>
      <c r="K83" s="50"/>
      <c r="L83" s="48"/>
      <c r="M83" s="49"/>
      <c r="N83" s="92"/>
    </row>
    <row r="84" spans="1:14" ht="12.75">
      <c r="A84" s="60" t="s">
        <v>104</v>
      </c>
      <c r="B84" s="19" t="s">
        <v>102</v>
      </c>
      <c r="C84" s="140" t="s">
        <v>103</v>
      </c>
      <c r="D84" s="139"/>
      <c r="E84" s="127">
        <f aca="true" t="shared" si="17" ref="E84:M84">SUM(E86:E100)</f>
        <v>1441450</v>
      </c>
      <c r="F84" s="127">
        <f>F100+F99+F97</f>
        <v>209370</v>
      </c>
      <c r="G84" s="127">
        <f t="shared" si="17"/>
        <v>128402.65</v>
      </c>
      <c r="H84" s="47">
        <f t="shared" si="17"/>
        <v>1148760</v>
      </c>
      <c r="I84" s="47">
        <f t="shared" si="17"/>
        <v>0</v>
      </c>
      <c r="J84" s="47">
        <f t="shared" si="17"/>
        <v>32400</v>
      </c>
      <c r="K84" s="47">
        <f t="shared" si="17"/>
        <v>1150798</v>
      </c>
      <c r="L84" s="47"/>
      <c r="M84" s="47">
        <f t="shared" si="17"/>
        <v>32400</v>
      </c>
      <c r="N84" s="92"/>
    </row>
    <row r="85" spans="1:14" ht="12.75">
      <c r="A85" s="64" t="s">
        <v>42</v>
      </c>
      <c r="B85" s="19"/>
      <c r="C85" s="140"/>
      <c r="D85" s="139"/>
      <c r="E85" s="127"/>
      <c r="F85" s="128"/>
      <c r="G85" s="129"/>
      <c r="H85" s="51"/>
      <c r="I85" s="52"/>
      <c r="J85" s="49"/>
      <c r="K85" s="50"/>
      <c r="L85" s="48"/>
      <c r="M85" s="49"/>
      <c r="N85" s="92"/>
    </row>
    <row r="86" spans="1:14" ht="12.75">
      <c r="A86" s="119" t="s">
        <v>268</v>
      </c>
      <c r="B86" s="19" t="s">
        <v>297</v>
      </c>
      <c r="C86" s="140" t="s">
        <v>103</v>
      </c>
      <c r="D86" s="139" t="s">
        <v>255</v>
      </c>
      <c r="E86" s="127">
        <f>35000+1750</f>
        <v>36750</v>
      </c>
      <c r="F86" s="128"/>
      <c r="G86" s="129">
        <v>1400</v>
      </c>
      <c r="H86" s="47">
        <v>35000</v>
      </c>
      <c r="I86" s="48"/>
      <c r="J86" s="49">
        <v>1400</v>
      </c>
      <c r="K86" s="47">
        <v>35000</v>
      </c>
      <c r="L86" s="48"/>
      <c r="M86" s="49">
        <v>1400</v>
      </c>
      <c r="N86" s="92"/>
    </row>
    <row r="87" spans="1:14" ht="12.75">
      <c r="A87" s="119" t="s">
        <v>270</v>
      </c>
      <c r="B87" s="19" t="s">
        <v>269</v>
      </c>
      <c r="C87" s="140" t="s">
        <v>103</v>
      </c>
      <c r="D87" s="139" t="s">
        <v>272</v>
      </c>
      <c r="E87" s="127"/>
      <c r="F87" s="128"/>
      <c r="G87" s="129"/>
      <c r="H87" s="47"/>
      <c r="I87" s="48"/>
      <c r="J87" s="49"/>
      <c r="K87" s="47">
        <v>0</v>
      </c>
      <c r="L87" s="48"/>
      <c r="M87" s="49"/>
      <c r="N87" s="92"/>
    </row>
    <row r="88" spans="1:14" ht="12.75">
      <c r="A88" s="119" t="s">
        <v>273</v>
      </c>
      <c r="B88" s="19" t="s">
        <v>271</v>
      </c>
      <c r="C88" s="140" t="s">
        <v>103</v>
      </c>
      <c r="D88" s="139" t="s">
        <v>272</v>
      </c>
      <c r="E88" s="127"/>
      <c r="F88" s="128"/>
      <c r="G88" s="129"/>
      <c r="H88" s="47"/>
      <c r="I88" s="48"/>
      <c r="J88" s="49"/>
      <c r="K88" s="47">
        <v>0</v>
      </c>
      <c r="L88" s="48"/>
      <c r="M88" s="49"/>
      <c r="N88" s="92"/>
    </row>
    <row r="89" spans="1:14" ht="12.75">
      <c r="A89" s="119" t="s">
        <v>274</v>
      </c>
      <c r="B89" s="19" t="s">
        <v>275</v>
      </c>
      <c r="C89" s="140" t="s">
        <v>306</v>
      </c>
      <c r="D89" s="139" t="s">
        <v>303</v>
      </c>
      <c r="E89" s="127">
        <v>49000</v>
      </c>
      <c r="F89" s="128"/>
      <c r="G89" s="129">
        <v>8300</v>
      </c>
      <c r="H89" s="47">
        <v>50960</v>
      </c>
      <c r="I89" s="48"/>
      <c r="J89" s="49">
        <v>8300</v>
      </c>
      <c r="K89" s="47">
        <v>52998</v>
      </c>
      <c r="L89" s="48"/>
      <c r="M89" s="49">
        <v>8300</v>
      </c>
      <c r="N89" s="92"/>
    </row>
    <row r="90" spans="1:14" ht="12.75">
      <c r="A90" s="119" t="s">
        <v>276</v>
      </c>
      <c r="B90" s="19" t="s">
        <v>277</v>
      </c>
      <c r="C90" s="140" t="s">
        <v>103</v>
      </c>
      <c r="D90" s="139" t="s">
        <v>278</v>
      </c>
      <c r="E90" s="127"/>
      <c r="F90" s="128"/>
      <c r="G90" s="129"/>
      <c r="H90" s="47"/>
      <c r="I90" s="48"/>
      <c r="J90" s="49"/>
      <c r="K90" s="47">
        <v>0</v>
      </c>
      <c r="L90" s="48"/>
      <c r="M90" s="49"/>
      <c r="N90" s="92"/>
    </row>
    <row r="91" spans="1:14" ht="12.75">
      <c r="A91" s="119" t="s">
        <v>279</v>
      </c>
      <c r="B91" s="19" t="s">
        <v>280</v>
      </c>
      <c r="C91" s="140" t="s">
        <v>103</v>
      </c>
      <c r="D91" s="139" t="s">
        <v>281</v>
      </c>
      <c r="E91" s="127"/>
      <c r="F91" s="128"/>
      <c r="G91" s="129"/>
      <c r="H91" s="47"/>
      <c r="I91" s="48"/>
      <c r="J91" s="49"/>
      <c r="K91" s="47">
        <v>0</v>
      </c>
      <c r="L91" s="48"/>
      <c r="M91" s="49"/>
      <c r="N91" s="92"/>
    </row>
    <row r="92" spans="1:14" ht="12.75">
      <c r="A92" s="119" t="s">
        <v>282</v>
      </c>
      <c r="B92" s="19" t="s">
        <v>283</v>
      </c>
      <c r="C92" s="140" t="s">
        <v>103</v>
      </c>
      <c r="D92" s="139" t="s">
        <v>284</v>
      </c>
      <c r="E92" s="127"/>
      <c r="F92" s="128"/>
      <c r="G92" s="129"/>
      <c r="H92" s="47"/>
      <c r="I92" s="48"/>
      <c r="J92" s="49"/>
      <c r="K92" s="47">
        <v>0</v>
      </c>
      <c r="L92" s="48"/>
      <c r="M92" s="49"/>
      <c r="N92" s="92"/>
    </row>
    <row r="93" spans="1:14" ht="12.75">
      <c r="A93" s="119" t="s">
        <v>298</v>
      </c>
      <c r="B93" s="19" t="s">
        <v>286</v>
      </c>
      <c r="C93" s="140" t="s">
        <v>103</v>
      </c>
      <c r="D93" s="139" t="s">
        <v>299</v>
      </c>
      <c r="E93" s="127">
        <v>843100</v>
      </c>
      <c r="F93" s="128"/>
      <c r="G93" s="129"/>
      <c r="H93" s="47">
        <v>843100</v>
      </c>
      <c r="I93" s="48"/>
      <c r="J93" s="49"/>
      <c r="K93" s="47">
        <v>843100</v>
      </c>
      <c r="L93" s="48"/>
      <c r="M93" s="49"/>
      <c r="N93" s="92"/>
    </row>
    <row r="94" spans="1:14" ht="12.75">
      <c r="A94" s="119" t="s">
        <v>285</v>
      </c>
      <c r="B94" s="19" t="s">
        <v>288</v>
      </c>
      <c r="C94" s="140" t="s">
        <v>103</v>
      </c>
      <c r="D94" s="139" t="s">
        <v>267</v>
      </c>
      <c r="E94" s="127">
        <v>9500</v>
      </c>
      <c r="F94" s="128"/>
      <c r="G94" s="129">
        <v>7560</v>
      </c>
      <c r="H94" s="47">
        <v>9500</v>
      </c>
      <c r="I94" s="48"/>
      <c r="J94" s="49">
        <v>7560</v>
      </c>
      <c r="K94" s="47">
        <v>9500</v>
      </c>
      <c r="L94" s="48"/>
      <c r="M94" s="49">
        <v>7560</v>
      </c>
      <c r="N94" s="92"/>
    </row>
    <row r="95" spans="1:14" ht="12.75">
      <c r="A95" s="119" t="s">
        <v>287</v>
      </c>
      <c r="B95" s="19" t="s">
        <v>105</v>
      </c>
      <c r="C95" s="140" t="s">
        <v>103</v>
      </c>
      <c r="D95" s="139" t="s">
        <v>263</v>
      </c>
      <c r="E95" s="148">
        <f>170200+3000-7336-1750+400+304650-20000</f>
        <v>449164</v>
      </c>
      <c r="F95" s="128"/>
      <c r="G95" s="129">
        <v>11400</v>
      </c>
      <c r="H95" s="47">
        <v>170200</v>
      </c>
      <c r="I95" s="48"/>
      <c r="J95" s="49">
        <v>11400</v>
      </c>
      <c r="K95" s="47">
        <v>170200</v>
      </c>
      <c r="L95" s="48"/>
      <c r="M95" s="49">
        <v>11400</v>
      </c>
      <c r="N95" s="92"/>
    </row>
    <row r="96" spans="1:14" ht="12.75">
      <c r="A96" s="119" t="s">
        <v>287</v>
      </c>
      <c r="B96" s="19" t="s">
        <v>107</v>
      </c>
      <c r="C96" s="140" t="s">
        <v>53</v>
      </c>
      <c r="D96" s="139" t="s">
        <v>263</v>
      </c>
      <c r="E96" s="127">
        <v>6936</v>
      </c>
      <c r="F96" s="128"/>
      <c r="G96" s="129"/>
      <c r="H96" s="47"/>
      <c r="I96" s="48"/>
      <c r="J96" s="49"/>
      <c r="K96" s="47"/>
      <c r="L96" s="48"/>
      <c r="M96" s="49"/>
      <c r="N96" s="92"/>
    </row>
    <row r="97" spans="1:14" ht="12.75">
      <c r="A97" s="119" t="s">
        <v>289</v>
      </c>
      <c r="B97" s="19" t="s">
        <v>109</v>
      </c>
      <c r="C97" s="140" t="s">
        <v>103</v>
      </c>
      <c r="D97" s="139" t="s">
        <v>290</v>
      </c>
      <c r="E97" s="127"/>
      <c r="F97" s="152">
        <v>41400</v>
      </c>
      <c r="G97" s="129"/>
      <c r="H97" s="47"/>
      <c r="I97" s="48"/>
      <c r="J97" s="49"/>
      <c r="K97" s="47"/>
      <c r="L97" s="48"/>
      <c r="M97" s="49"/>
      <c r="N97" s="92"/>
    </row>
    <row r="98" spans="1:14" ht="12.75">
      <c r="A98" s="120" t="s">
        <v>291</v>
      </c>
      <c r="B98" s="19" t="s">
        <v>293</v>
      </c>
      <c r="C98" s="140" t="s">
        <v>103</v>
      </c>
      <c r="D98" s="139" t="s">
        <v>290</v>
      </c>
      <c r="E98" s="127"/>
      <c r="F98" s="128"/>
      <c r="G98" s="129"/>
      <c r="H98" s="47"/>
      <c r="I98" s="48"/>
      <c r="J98" s="49"/>
      <c r="K98" s="47"/>
      <c r="L98" s="48"/>
      <c r="M98" s="49"/>
      <c r="N98" s="92"/>
    </row>
    <row r="99" spans="1:14" ht="12.75">
      <c r="A99" s="119" t="s">
        <v>292</v>
      </c>
      <c r="B99" s="19" t="s">
        <v>315</v>
      </c>
      <c r="C99" s="140" t="s">
        <v>103</v>
      </c>
      <c r="D99" s="139" t="s">
        <v>294</v>
      </c>
      <c r="E99" s="127">
        <v>30000</v>
      </c>
      <c r="F99" s="128">
        <f>13400+134570</f>
        <v>147970</v>
      </c>
      <c r="G99" s="153">
        <f>1300+46002.65+50000</f>
        <v>97302.65</v>
      </c>
      <c r="H99" s="47">
        <v>30000</v>
      </c>
      <c r="I99" s="48"/>
      <c r="J99" s="49">
        <v>1300</v>
      </c>
      <c r="K99" s="47">
        <v>30000</v>
      </c>
      <c r="L99" s="48"/>
      <c r="M99" s="49">
        <v>1300</v>
      </c>
      <c r="N99" s="92"/>
    </row>
    <row r="100" spans="1:14" ht="25.5">
      <c r="A100" s="119" t="s">
        <v>295</v>
      </c>
      <c r="B100" s="19" t="s">
        <v>316</v>
      </c>
      <c r="C100" s="140" t="s">
        <v>103</v>
      </c>
      <c r="D100" s="139" t="s">
        <v>296</v>
      </c>
      <c r="E100" s="127">
        <f>10000+7000</f>
        <v>17000</v>
      </c>
      <c r="F100" s="128">
        <v>20000</v>
      </c>
      <c r="G100" s="129">
        <v>2440</v>
      </c>
      <c r="H100" s="47">
        <v>10000</v>
      </c>
      <c r="I100" s="48"/>
      <c r="J100" s="49">
        <v>2440</v>
      </c>
      <c r="K100" s="47">
        <v>10000</v>
      </c>
      <c r="L100" s="48"/>
      <c r="M100" s="49">
        <v>2440</v>
      </c>
      <c r="N100" s="92"/>
    </row>
    <row r="101" spans="1:14" ht="25.5">
      <c r="A101" s="61" t="s">
        <v>194</v>
      </c>
      <c r="B101" s="19" t="s">
        <v>317</v>
      </c>
      <c r="C101" s="140" t="s">
        <v>106</v>
      </c>
      <c r="D101" s="139"/>
      <c r="E101" s="127">
        <f>E102+E103</f>
        <v>0</v>
      </c>
      <c r="F101" s="128">
        <f aca="true" t="shared" si="18" ref="F101:N101">F102+F103</f>
        <v>0</v>
      </c>
      <c r="G101" s="129">
        <f t="shared" si="18"/>
        <v>0</v>
      </c>
      <c r="H101" s="47">
        <f t="shared" si="18"/>
        <v>0</v>
      </c>
      <c r="I101" s="48">
        <f t="shared" si="18"/>
        <v>0</v>
      </c>
      <c r="J101" s="49">
        <f t="shared" si="18"/>
        <v>0</v>
      </c>
      <c r="K101" s="50">
        <f t="shared" si="18"/>
        <v>0</v>
      </c>
      <c r="L101" s="48">
        <f t="shared" si="18"/>
        <v>0</v>
      </c>
      <c r="M101" s="49">
        <f t="shared" si="18"/>
        <v>0</v>
      </c>
      <c r="N101" s="92">
        <f t="shared" si="18"/>
        <v>0</v>
      </c>
    </row>
    <row r="102" spans="1:14" ht="38.25">
      <c r="A102" s="64" t="s">
        <v>195</v>
      </c>
      <c r="B102" s="19" t="s">
        <v>318</v>
      </c>
      <c r="C102" s="140" t="s">
        <v>108</v>
      </c>
      <c r="D102" s="139"/>
      <c r="E102" s="127"/>
      <c r="F102" s="128"/>
      <c r="G102" s="129"/>
      <c r="H102" s="47"/>
      <c r="I102" s="48"/>
      <c r="J102" s="49"/>
      <c r="K102" s="54"/>
      <c r="L102" s="52"/>
      <c r="M102" s="53"/>
      <c r="N102" s="92"/>
    </row>
    <row r="103" spans="1:14" ht="25.5">
      <c r="A103" s="64" t="s">
        <v>196</v>
      </c>
      <c r="B103" s="19" t="s">
        <v>319</v>
      </c>
      <c r="C103" s="140" t="s">
        <v>110</v>
      </c>
      <c r="D103" s="139"/>
      <c r="E103" s="127"/>
      <c r="F103" s="128"/>
      <c r="G103" s="129"/>
      <c r="H103" s="47"/>
      <c r="I103" s="48"/>
      <c r="J103" s="49"/>
      <c r="K103" s="50"/>
      <c r="L103" s="48"/>
      <c r="M103" s="49"/>
      <c r="N103" s="92"/>
    </row>
    <row r="104" spans="1:14" ht="16.5">
      <c r="A104" s="28" t="s">
        <v>208</v>
      </c>
      <c r="B104" s="16" t="s">
        <v>111</v>
      </c>
      <c r="C104" s="138" t="s">
        <v>112</v>
      </c>
      <c r="D104" s="139"/>
      <c r="E104" s="130">
        <f>E105+E106+E107</f>
        <v>0</v>
      </c>
      <c r="F104" s="131">
        <f aca="true" t="shared" si="19" ref="F104:M104">F105+F106+F107</f>
        <v>0</v>
      </c>
      <c r="G104" s="132">
        <f t="shared" si="19"/>
        <v>0</v>
      </c>
      <c r="H104" s="47">
        <f t="shared" si="19"/>
        <v>0</v>
      </c>
      <c r="I104" s="48">
        <f t="shared" si="19"/>
        <v>0</v>
      </c>
      <c r="J104" s="49">
        <f t="shared" si="19"/>
        <v>0</v>
      </c>
      <c r="K104" s="50">
        <f t="shared" si="19"/>
        <v>0</v>
      </c>
      <c r="L104" s="48">
        <f t="shared" si="19"/>
        <v>0</v>
      </c>
      <c r="M104" s="49">
        <f t="shared" si="19"/>
        <v>0</v>
      </c>
      <c r="N104" s="92" t="s">
        <v>21</v>
      </c>
    </row>
    <row r="105" spans="1:14" ht="30.75">
      <c r="A105" s="63" t="s">
        <v>209</v>
      </c>
      <c r="B105" s="19" t="s">
        <v>113</v>
      </c>
      <c r="C105" s="140"/>
      <c r="D105" s="139"/>
      <c r="E105" s="127"/>
      <c r="F105" s="128"/>
      <c r="G105" s="129"/>
      <c r="H105" s="47"/>
      <c r="I105" s="48"/>
      <c r="J105" s="49"/>
      <c r="K105" s="50"/>
      <c r="L105" s="48"/>
      <c r="M105" s="49"/>
      <c r="N105" s="92" t="s">
        <v>21</v>
      </c>
    </row>
    <row r="106" spans="1:14" ht="18">
      <c r="A106" s="62" t="s">
        <v>210</v>
      </c>
      <c r="B106" s="19" t="s">
        <v>114</v>
      </c>
      <c r="C106" s="140"/>
      <c r="D106" s="139"/>
      <c r="E106" s="127"/>
      <c r="F106" s="128"/>
      <c r="G106" s="129"/>
      <c r="H106" s="47"/>
      <c r="I106" s="48"/>
      <c r="J106" s="49"/>
      <c r="K106" s="50"/>
      <c r="L106" s="48"/>
      <c r="M106" s="49"/>
      <c r="N106" s="92" t="s">
        <v>21</v>
      </c>
    </row>
    <row r="107" spans="1:14" ht="18">
      <c r="A107" s="62" t="s">
        <v>211</v>
      </c>
      <c r="B107" s="19" t="s">
        <v>115</v>
      </c>
      <c r="C107" s="140"/>
      <c r="D107" s="139"/>
      <c r="E107" s="127"/>
      <c r="F107" s="128"/>
      <c r="G107" s="129"/>
      <c r="H107" s="47"/>
      <c r="I107" s="48"/>
      <c r="J107" s="49"/>
      <c r="K107" s="50"/>
      <c r="L107" s="48"/>
      <c r="M107" s="49"/>
      <c r="N107" s="92" t="s">
        <v>21</v>
      </c>
    </row>
    <row r="108" spans="1:14" ht="16.5">
      <c r="A108" s="28" t="s">
        <v>212</v>
      </c>
      <c r="B108" s="16" t="s">
        <v>116</v>
      </c>
      <c r="C108" s="138" t="s">
        <v>21</v>
      </c>
      <c r="D108" s="139"/>
      <c r="E108" s="127">
        <f>E109</f>
        <v>0</v>
      </c>
      <c r="F108" s="128">
        <f aca="true" t="shared" si="20" ref="F108:M108">F109</f>
        <v>0</v>
      </c>
      <c r="G108" s="129">
        <f t="shared" si="20"/>
        <v>0</v>
      </c>
      <c r="H108" s="47">
        <f t="shared" si="20"/>
        <v>0</v>
      </c>
      <c r="I108" s="48">
        <f t="shared" si="20"/>
        <v>0</v>
      </c>
      <c r="J108" s="49">
        <f t="shared" si="20"/>
        <v>0</v>
      </c>
      <c r="K108" s="50">
        <f t="shared" si="20"/>
        <v>0</v>
      </c>
      <c r="L108" s="48">
        <f t="shared" si="20"/>
        <v>0</v>
      </c>
      <c r="M108" s="49">
        <f t="shared" si="20"/>
        <v>0</v>
      </c>
      <c r="N108" s="92" t="s">
        <v>21</v>
      </c>
    </row>
    <row r="109" spans="1:14" ht="25.5">
      <c r="A109" s="83" t="s">
        <v>197</v>
      </c>
      <c r="B109" s="19" t="s">
        <v>117</v>
      </c>
      <c r="C109" s="140" t="s">
        <v>118</v>
      </c>
      <c r="D109" s="139"/>
      <c r="E109" s="127"/>
      <c r="F109" s="128"/>
      <c r="G109" s="129"/>
      <c r="H109" s="47"/>
      <c r="I109" s="48"/>
      <c r="J109" s="49"/>
      <c r="K109" s="50"/>
      <c r="L109" s="48"/>
      <c r="M109" s="49"/>
      <c r="N109" s="92" t="s">
        <v>21</v>
      </c>
    </row>
    <row r="110" spans="1:14" ht="13.5" thickBot="1">
      <c r="A110" s="29"/>
      <c r="B110" s="39"/>
      <c r="C110" s="143"/>
      <c r="D110" s="144"/>
      <c r="E110" s="135"/>
      <c r="F110" s="136"/>
      <c r="G110" s="137"/>
      <c r="H110" s="55"/>
      <c r="I110" s="56"/>
      <c r="J110" s="57"/>
      <c r="K110" s="58"/>
      <c r="L110" s="56"/>
      <c r="M110" s="57"/>
      <c r="N110" s="94"/>
    </row>
    <row r="111" spans="1:6" s="1" customFormat="1" ht="11.25">
      <c r="A111" s="11"/>
      <c r="B111" s="38"/>
      <c r="C111" s="38"/>
      <c r="D111" s="38"/>
      <c r="E111" s="38"/>
      <c r="F111" s="79"/>
    </row>
    <row r="112" spans="1:16" s="12" customFormat="1" ht="18">
      <c r="A112" s="159" t="s">
        <v>229</v>
      </c>
      <c r="B112" s="159"/>
      <c r="C112" s="159"/>
      <c r="D112" s="159"/>
      <c r="E112" s="159"/>
      <c r="F112" s="159"/>
      <c r="G112" s="159"/>
      <c r="H112" s="159"/>
      <c r="I112" s="159"/>
      <c r="J112" s="159"/>
      <c r="K112" s="159"/>
      <c r="L112" s="159"/>
      <c r="M112" s="159"/>
      <c r="N112" s="159"/>
      <c r="O112" s="77"/>
      <c r="P112" s="77"/>
    </row>
    <row r="113" spans="1:16" s="12" customFormat="1" ht="18">
      <c r="A113" s="159" t="s">
        <v>230</v>
      </c>
      <c r="B113" s="159"/>
      <c r="C113" s="159"/>
      <c r="D113" s="159"/>
      <c r="E113" s="159"/>
      <c r="F113" s="159"/>
      <c r="G113" s="159"/>
      <c r="H113" s="159"/>
      <c r="I113" s="159"/>
      <c r="J113" s="159"/>
      <c r="K113" s="159"/>
      <c r="L113" s="159"/>
      <c r="M113" s="159"/>
      <c r="N113" s="159"/>
      <c r="O113" s="77"/>
      <c r="P113" s="77"/>
    </row>
    <row r="114" spans="1:14" s="12" customFormat="1" ht="18">
      <c r="A114" s="159" t="s">
        <v>231</v>
      </c>
      <c r="B114" s="159"/>
      <c r="C114" s="159"/>
      <c r="D114" s="159"/>
      <c r="E114" s="159"/>
      <c r="F114" s="159"/>
      <c r="G114" s="159"/>
      <c r="H114" s="159"/>
      <c r="I114" s="159"/>
      <c r="J114" s="159"/>
      <c r="K114" s="159"/>
      <c r="L114" s="159"/>
      <c r="M114" s="159"/>
      <c r="N114" s="159"/>
    </row>
    <row r="115" spans="1:16" s="12" customFormat="1" ht="12.75">
      <c r="A115" s="172" t="s">
        <v>119</v>
      </c>
      <c r="B115" s="172"/>
      <c r="C115" s="172"/>
      <c r="D115" s="172"/>
      <c r="E115" s="172"/>
      <c r="F115" s="172"/>
      <c r="G115" s="172"/>
      <c r="H115" s="172"/>
      <c r="I115" s="172"/>
      <c r="J115" s="172"/>
      <c r="K115" s="172"/>
      <c r="L115" s="172"/>
      <c r="M115" s="172"/>
      <c r="N115" s="172"/>
      <c r="O115" s="78"/>
      <c r="P115" s="78"/>
    </row>
    <row r="116" spans="1:16" s="12" customFormat="1" ht="12.75">
      <c r="A116" s="172" t="s">
        <v>198</v>
      </c>
      <c r="B116" s="172"/>
      <c r="C116" s="172"/>
      <c r="D116" s="172"/>
      <c r="E116" s="172"/>
      <c r="F116" s="172"/>
      <c r="G116" s="172"/>
      <c r="H116" s="172"/>
      <c r="I116" s="172"/>
      <c r="J116" s="172"/>
      <c r="K116" s="172"/>
      <c r="L116" s="172"/>
      <c r="M116" s="172"/>
      <c r="N116" s="172"/>
      <c r="O116" s="78"/>
      <c r="P116" s="78"/>
    </row>
    <row r="117" spans="1:16" s="12" customFormat="1" ht="12.75">
      <c r="A117" s="172" t="s">
        <v>120</v>
      </c>
      <c r="B117" s="172"/>
      <c r="C117" s="172"/>
      <c r="D117" s="172"/>
      <c r="E117" s="172"/>
      <c r="F117" s="172"/>
      <c r="G117" s="172"/>
      <c r="H117" s="172"/>
      <c r="I117" s="172"/>
      <c r="J117" s="172"/>
      <c r="K117" s="172"/>
      <c r="L117" s="172"/>
      <c r="M117" s="172"/>
      <c r="N117" s="172"/>
      <c r="O117" s="78"/>
      <c r="P117" s="78"/>
    </row>
    <row r="118" spans="1:16" s="12" customFormat="1" ht="27" customHeight="1">
      <c r="A118" s="173" t="s">
        <v>165</v>
      </c>
      <c r="B118" s="173"/>
      <c r="C118" s="173"/>
      <c r="D118" s="173"/>
      <c r="E118" s="173"/>
      <c r="F118" s="173"/>
      <c r="G118" s="173"/>
      <c r="H118" s="173"/>
      <c r="I118" s="173"/>
      <c r="J118" s="173"/>
      <c r="K118" s="173"/>
      <c r="L118" s="173"/>
      <c r="M118" s="173"/>
      <c r="N118" s="173"/>
      <c r="O118" s="104"/>
      <c r="P118" s="104"/>
    </row>
    <row r="119" spans="1:14" s="12" customFormat="1" ht="12.75">
      <c r="A119" s="172" t="s">
        <v>199</v>
      </c>
      <c r="B119" s="172"/>
      <c r="C119" s="172"/>
      <c r="D119" s="172"/>
      <c r="E119" s="172"/>
      <c r="F119" s="172"/>
      <c r="G119" s="172"/>
      <c r="H119" s="172"/>
      <c r="I119" s="172"/>
      <c r="J119" s="172"/>
      <c r="K119" s="172"/>
      <c r="L119" s="172"/>
      <c r="M119" s="172"/>
      <c r="N119" s="172"/>
    </row>
    <row r="120" spans="1:16" s="12" customFormat="1" ht="30" customHeight="1">
      <c r="A120" s="171" t="s">
        <v>232</v>
      </c>
      <c r="B120" s="171"/>
      <c r="C120" s="171"/>
      <c r="D120" s="171"/>
      <c r="E120" s="171"/>
      <c r="F120" s="171"/>
      <c r="G120" s="171"/>
      <c r="H120" s="171"/>
      <c r="I120" s="171"/>
      <c r="J120" s="171"/>
      <c r="K120" s="171"/>
      <c r="L120" s="171"/>
      <c r="M120" s="171"/>
      <c r="N120" s="171"/>
      <c r="O120" s="77"/>
      <c r="P120" s="77"/>
    </row>
    <row r="121" spans="1:16" s="12" customFormat="1" ht="34.5" customHeight="1">
      <c r="A121" s="171" t="s">
        <v>233</v>
      </c>
      <c r="B121" s="171"/>
      <c r="C121" s="171"/>
      <c r="D121" s="171"/>
      <c r="E121" s="171"/>
      <c r="F121" s="171"/>
      <c r="G121" s="171"/>
      <c r="H121" s="171"/>
      <c r="I121" s="171"/>
      <c r="J121" s="171"/>
      <c r="K121" s="171"/>
      <c r="L121" s="171"/>
      <c r="M121" s="171"/>
      <c r="N121" s="171"/>
      <c r="O121" s="77"/>
      <c r="P121" s="77"/>
    </row>
    <row r="122" spans="1:16" s="12" customFormat="1" ht="18">
      <c r="A122" s="159" t="s">
        <v>234</v>
      </c>
      <c r="B122" s="159"/>
      <c r="C122" s="159"/>
      <c r="D122" s="159"/>
      <c r="E122" s="159"/>
      <c r="F122" s="159"/>
      <c r="G122" s="159"/>
      <c r="H122" s="159"/>
      <c r="I122" s="159"/>
      <c r="J122" s="159"/>
      <c r="K122" s="159"/>
      <c r="L122" s="159"/>
      <c r="M122" s="159"/>
      <c r="N122" s="159"/>
      <c r="O122" s="77"/>
      <c r="P122" s="77"/>
    </row>
    <row r="123" spans="1:16" s="12" customFormat="1" ht="18">
      <c r="A123" s="159" t="s">
        <v>235</v>
      </c>
      <c r="B123" s="159"/>
      <c r="C123" s="159"/>
      <c r="D123" s="159"/>
      <c r="E123" s="159"/>
      <c r="F123" s="159"/>
      <c r="G123" s="159"/>
      <c r="H123" s="159"/>
      <c r="I123" s="159"/>
      <c r="J123" s="159"/>
      <c r="K123" s="159"/>
      <c r="L123" s="159"/>
      <c r="M123" s="159"/>
      <c r="N123" s="159"/>
      <c r="O123" s="77"/>
      <c r="P123" s="77"/>
    </row>
    <row r="124" spans="1:16" s="12" customFormat="1" ht="18">
      <c r="A124" s="159" t="s">
        <v>236</v>
      </c>
      <c r="B124" s="159"/>
      <c r="C124" s="159"/>
      <c r="D124" s="159"/>
      <c r="E124" s="159"/>
      <c r="F124" s="159"/>
      <c r="G124" s="159"/>
      <c r="H124" s="159"/>
      <c r="I124" s="159"/>
      <c r="J124" s="159"/>
      <c r="K124" s="159"/>
      <c r="L124" s="159"/>
      <c r="M124" s="159"/>
      <c r="N124" s="159"/>
      <c r="O124" s="77"/>
      <c r="P124" s="77"/>
    </row>
    <row r="125" spans="1:16" s="12" customFormat="1" ht="18">
      <c r="A125" s="159" t="s">
        <v>237</v>
      </c>
      <c r="B125" s="159"/>
      <c r="C125" s="159"/>
      <c r="D125" s="159"/>
      <c r="E125" s="159"/>
      <c r="F125" s="159"/>
      <c r="G125" s="159"/>
      <c r="H125" s="159"/>
      <c r="I125" s="159"/>
      <c r="J125" s="159"/>
      <c r="K125" s="159"/>
      <c r="L125" s="159"/>
      <c r="M125" s="159"/>
      <c r="N125" s="159"/>
      <c r="O125" s="77"/>
      <c r="P125" s="77"/>
    </row>
    <row r="126" spans="1:16" s="12" customFormat="1" ht="11.25">
      <c r="A126" s="78"/>
      <c r="B126" s="78"/>
      <c r="C126" s="78"/>
      <c r="D126" s="78"/>
      <c r="E126" s="78"/>
      <c r="F126" s="78"/>
      <c r="G126" s="78"/>
      <c r="H126" s="78"/>
      <c r="I126" s="78"/>
      <c r="J126" s="78"/>
      <c r="K126" s="78"/>
      <c r="L126" s="78"/>
      <c r="M126" s="78"/>
      <c r="N126" s="78"/>
      <c r="O126" s="78"/>
      <c r="P126" s="78"/>
    </row>
    <row r="127" spans="1:16" s="12" customFormat="1" ht="11.25">
      <c r="A127" s="78"/>
      <c r="B127" s="78"/>
      <c r="C127" s="78"/>
      <c r="D127" s="78"/>
      <c r="E127" s="78"/>
      <c r="F127" s="78"/>
      <c r="G127" s="78"/>
      <c r="H127" s="78"/>
      <c r="I127" s="78"/>
      <c r="J127" s="78"/>
      <c r="K127" s="78"/>
      <c r="L127" s="78"/>
      <c r="M127" s="78"/>
      <c r="N127" s="78"/>
      <c r="O127" s="78"/>
      <c r="P127" s="78"/>
    </row>
  </sheetData>
  <sheetProtection/>
  <autoFilter ref="A30:N30"/>
  <mergeCells count="43">
    <mergeCell ref="D14:H14"/>
    <mergeCell ref="D15:H15"/>
    <mergeCell ref="M16:N16"/>
    <mergeCell ref="M17:N17"/>
    <mergeCell ref="M18:N18"/>
    <mergeCell ref="M19:N19"/>
    <mergeCell ref="D16:H16"/>
    <mergeCell ref="A116:N116"/>
    <mergeCell ref="A18:J18"/>
    <mergeCell ref="H28:J28"/>
    <mergeCell ref="M21:N21"/>
    <mergeCell ref="M22:N22"/>
    <mergeCell ref="M23:N23"/>
    <mergeCell ref="A23:J23"/>
    <mergeCell ref="A22:J22"/>
    <mergeCell ref="A115:N115"/>
    <mergeCell ref="A114:N114"/>
    <mergeCell ref="A123:N123"/>
    <mergeCell ref="A121:N121"/>
    <mergeCell ref="A122:N122"/>
    <mergeCell ref="A119:N119"/>
    <mergeCell ref="A118:N118"/>
    <mergeCell ref="A117:N117"/>
    <mergeCell ref="A120:N120"/>
    <mergeCell ref="B27:B29"/>
    <mergeCell ref="D27:D29"/>
    <mergeCell ref="A113:N113"/>
    <mergeCell ref="A112:N112"/>
    <mergeCell ref="A19:J19"/>
    <mergeCell ref="E27:N27"/>
    <mergeCell ref="E28:G28"/>
    <mergeCell ref="C27:C29"/>
    <mergeCell ref="M20:N20"/>
    <mergeCell ref="J8:N8"/>
    <mergeCell ref="J10:K10"/>
    <mergeCell ref="L10:N10"/>
    <mergeCell ref="J11:N11"/>
    <mergeCell ref="J9:N9"/>
    <mergeCell ref="A125:N125"/>
    <mergeCell ref="A124:N124"/>
    <mergeCell ref="A27:A29"/>
    <mergeCell ref="K28:M28"/>
    <mergeCell ref="A25:P25"/>
  </mergeCells>
  <printOptions/>
  <pageMargins left="0.3937007874015748" right="0.1968503937007874" top="0.7874015748031497" bottom="0.1968503937007874" header="0" footer="0"/>
  <pageSetup fitToHeight="3" horizontalDpi="600" verticalDpi="600" orientation="landscape" paperSize="9" scale="57" r:id="rId1"/>
  <rowBreaks count="1" manualBreakCount="1">
    <brk id="81" max="13"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N44"/>
  <sheetViews>
    <sheetView tabSelected="1" view="pageBreakPreview" zoomScale="80" zoomScaleNormal="85" zoomScaleSheetLayoutView="80" zoomScalePageLayoutView="0" workbookViewId="0" topLeftCell="A7">
      <selection activeCell="E25" sqref="E25"/>
    </sheetView>
  </sheetViews>
  <sheetFormatPr defaultColWidth="1.37890625" defaultRowHeight="12.75"/>
  <cols>
    <col min="1" max="1" width="6.125" style="4" customWidth="1"/>
    <col min="2" max="2" width="105.125" style="4" customWidth="1"/>
    <col min="3" max="3" width="6.00390625" style="4" bestFit="1" customWidth="1"/>
    <col min="4" max="4" width="8.25390625" style="4" customWidth="1"/>
    <col min="5" max="5" width="15.25390625" style="4" customWidth="1"/>
    <col min="6" max="6" width="14.125" style="4" customWidth="1"/>
    <col min="7" max="7" width="15.125" style="4" customWidth="1"/>
    <col min="8" max="8" width="15.75390625" style="4" customWidth="1"/>
    <col min="9" max="9" width="13.00390625" style="4" customWidth="1"/>
    <col min="10" max="10" width="14.875" style="4" customWidth="1"/>
    <col min="11" max="11" width="15.25390625" style="4" customWidth="1"/>
    <col min="12" max="12" width="12.75390625" style="4" customWidth="1"/>
    <col min="13" max="13" width="15.125" style="4" customWidth="1"/>
    <col min="14" max="14" width="14.625" style="4" customWidth="1"/>
    <col min="15" max="16384" width="1.37890625" style="4" customWidth="1"/>
  </cols>
  <sheetData>
    <row r="1" spans="1:14" ht="15.75">
      <c r="A1" s="164" t="s">
        <v>122</v>
      </c>
      <c r="B1" s="164"/>
      <c r="C1" s="164"/>
      <c r="D1" s="164"/>
      <c r="E1" s="164"/>
      <c r="F1" s="164"/>
      <c r="G1" s="164"/>
      <c r="H1" s="164"/>
      <c r="I1" s="164"/>
      <c r="J1" s="164"/>
      <c r="K1" s="164"/>
      <c r="L1" s="164"/>
      <c r="M1" s="164"/>
      <c r="N1" s="164"/>
    </row>
    <row r="3" spans="1:14" s="3" customFormat="1" ht="12">
      <c r="A3" s="165" t="s">
        <v>200</v>
      </c>
      <c r="B3" s="165" t="s">
        <v>12</v>
      </c>
      <c r="C3" s="165" t="s">
        <v>201</v>
      </c>
      <c r="D3" s="165" t="s">
        <v>202</v>
      </c>
      <c r="E3" s="165" t="s">
        <v>11</v>
      </c>
      <c r="F3" s="165"/>
      <c r="G3" s="165"/>
      <c r="H3" s="165"/>
      <c r="I3" s="165"/>
      <c r="J3" s="165"/>
      <c r="K3" s="165"/>
      <c r="L3" s="165"/>
      <c r="M3" s="165"/>
      <c r="N3" s="165"/>
    </row>
    <row r="4" spans="1:14" s="3" customFormat="1" ht="27" customHeight="1">
      <c r="A4" s="165"/>
      <c r="B4" s="165"/>
      <c r="C4" s="165"/>
      <c r="D4" s="165"/>
      <c r="E4" s="165" t="s">
        <v>309</v>
      </c>
      <c r="F4" s="165"/>
      <c r="G4" s="165"/>
      <c r="H4" s="165" t="s">
        <v>312</v>
      </c>
      <c r="I4" s="165"/>
      <c r="J4" s="165"/>
      <c r="K4" s="165" t="s">
        <v>311</v>
      </c>
      <c r="L4" s="165"/>
      <c r="M4" s="165"/>
      <c r="N4" s="89" t="s">
        <v>168</v>
      </c>
    </row>
    <row r="5" spans="1:14" s="3" customFormat="1" ht="130.5" customHeight="1">
      <c r="A5" s="165"/>
      <c r="B5" s="165"/>
      <c r="C5" s="165"/>
      <c r="D5" s="165"/>
      <c r="E5" s="35" t="s">
        <v>170</v>
      </c>
      <c r="F5" s="35" t="s">
        <v>171</v>
      </c>
      <c r="G5" s="35" t="s">
        <v>169</v>
      </c>
      <c r="H5" s="35" t="s">
        <v>170</v>
      </c>
      <c r="I5" s="35" t="s">
        <v>171</v>
      </c>
      <c r="J5" s="35" t="s">
        <v>169</v>
      </c>
      <c r="K5" s="35" t="s">
        <v>170</v>
      </c>
      <c r="L5" s="35" t="s">
        <v>171</v>
      </c>
      <c r="M5" s="35" t="s">
        <v>169</v>
      </c>
      <c r="N5" s="35" t="s">
        <v>171</v>
      </c>
    </row>
    <row r="6" spans="1:14" s="3" customFormat="1" ht="12.75" thickBot="1">
      <c r="A6" s="23">
        <v>1</v>
      </c>
      <c r="B6" s="23">
        <v>2</v>
      </c>
      <c r="C6" s="24">
        <v>3</v>
      </c>
      <c r="D6" s="23">
        <v>4</v>
      </c>
      <c r="E6" s="24">
        <v>5</v>
      </c>
      <c r="F6" s="23">
        <v>6</v>
      </c>
      <c r="G6" s="24">
        <v>7</v>
      </c>
      <c r="H6" s="23">
        <v>8</v>
      </c>
      <c r="I6" s="24">
        <v>9</v>
      </c>
      <c r="J6" s="23">
        <v>10</v>
      </c>
      <c r="K6" s="24">
        <v>11</v>
      </c>
      <c r="L6" s="23">
        <v>12</v>
      </c>
      <c r="M6" s="24">
        <v>13</v>
      </c>
      <c r="N6" s="24">
        <v>14</v>
      </c>
    </row>
    <row r="7" spans="1:14" s="76" customFormat="1" ht="15.75">
      <c r="A7" s="17" t="s">
        <v>123</v>
      </c>
      <c r="B7" s="28" t="s">
        <v>124</v>
      </c>
      <c r="C7" s="41" t="s">
        <v>121</v>
      </c>
      <c r="D7" s="42" t="s">
        <v>21</v>
      </c>
      <c r="E7" s="80">
        <f aca="true" t="shared" si="0" ref="E7:N7">E8+E9+E10+E11</f>
        <v>1441450</v>
      </c>
      <c r="F7" s="80">
        <f t="shared" si="0"/>
        <v>209370</v>
      </c>
      <c r="G7" s="80">
        <f t="shared" si="0"/>
        <v>128402.65</v>
      </c>
      <c r="H7" s="80">
        <f t="shared" si="0"/>
        <v>1148760</v>
      </c>
      <c r="I7" s="80">
        <f t="shared" si="0"/>
        <v>0</v>
      </c>
      <c r="J7" s="80">
        <f t="shared" si="0"/>
        <v>32400</v>
      </c>
      <c r="K7" s="80">
        <f t="shared" si="0"/>
        <v>1150798</v>
      </c>
      <c r="L7" s="80">
        <f t="shared" si="0"/>
        <v>0</v>
      </c>
      <c r="M7" s="80">
        <f t="shared" si="0"/>
        <v>32400</v>
      </c>
      <c r="N7" s="81">
        <f t="shared" si="0"/>
        <v>0</v>
      </c>
    </row>
    <row r="8" spans="1:14" ht="66">
      <c r="A8" s="18" t="s">
        <v>126</v>
      </c>
      <c r="B8" s="30" t="s">
        <v>214</v>
      </c>
      <c r="C8" s="19" t="s">
        <v>127</v>
      </c>
      <c r="D8" s="18" t="s">
        <v>21</v>
      </c>
      <c r="E8" s="18"/>
      <c r="F8" s="18"/>
      <c r="G8" s="52"/>
      <c r="H8" s="52"/>
      <c r="I8" s="52"/>
      <c r="J8" s="52"/>
      <c r="K8" s="52"/>
      <c r="L8" s="52"/>
      <c r="M8" s="52"/>
      <c r="N8" s="53"/>
    </row>
    <row r="9" spans="1:14" ht="27.75">
      <c r="A9" s="18" t="s">
        <v>125</v>
      </c>
      <c r="B9" s="30" t="s">
        <v>213</v>
      </c>
      <c r="C9" s="19" t="s">
        <v>97</v>
      </c>
      <c r="D9" s="18" t="s">
        <v>21</v>
      </c>
      <c r="E9" s="18"/>
      <c r="F9" s="18"/>
      <c r="G9" s="52"/>
      <c r="H9" s="52"/>
      <c r="I9" s="52"/>
      <c r="J9" s="52"/>
      <c r="K9" s="52"/>
      <c r="L9" s="52"/>
      <c r="M9" s="52"/>
      <c r="N9" s="53"/>
    </row>
    <row r="10" spans="1:14" ht="27.75">
      <c r="A10" s="18" t="s">
        <v>128</v>
      </c>
      <c r="B10" s="30" t="s">
        <v>220</v>
      </c>
      <c r="C10" s="19" t="s">
        <v>130</v>
      </c>
      <c r="D10" s="18" t="s">
        <v>21</v>
      </c>
      <c r="E10" s="18"/>
      <c r="F10" s="18"/>
      <c r="G10" s="52"/>
      <c r="H10" s="52"/>
      <c r="I10" s="52"/>
      <c r="J10" s="52"/>
      <c r="K10" s="52"/>
      <c r="L10" s="52"/>
      <c r="M10" s="52"/>
      <c r="N10" s="53"/>
    </row>
    <row r="11" spans="1:14" ht="27.75">
      <c r="A11" s="18" t="s">
        <v>129</v>
      </c>
      <c r="B11" s="30" t="s">
        <v>221</v>
      </c>
      <c r="C11" s="19" t="s">
        <v>131</v>
      </c>
      <c r="D11" s="18" t="s">
        <v>21</v>
      </c>
      <c r="E11" s="73">
        <f>E12+E15+E18+E19</f>
        <v>1441450</v>
      </c>
      <c r="F11" s="73">
        <f aca="true" t="shared" si="1" ref="F11:N11">F12+F15+F18+F19</f>
        <v>209370</v>
      </c>
      <c r="G11" s="73">
        <f t="shared" si="1"/>
        <v>128402.65</v>
      </c>
      <c r="H11" s="73">
        <f t="shared" si="1"/>
        <v>1148760</v>
      </c>
      <c r="I11" s="73">
        <f t="shared" si="1"/>
        <v>0</v>
      </c>
      <c r="J11" s="73">
        <f t="shared" si="1"/>
        <v>32400</v>
      </c>
      <c r="K11" s="73">
        <f t="shared" si="1"/>
        <v>1150798</v>
      </c>
      <c r="L11" s="73">
        <f t="shared" si="1"/>
        <v>0</v>
      </c>
      <c r="M11" s="73">
        <f t="shared" si="1"/>
        <v>32400</v>
      </c>
      <c r="N11" s="74">
        <f t="shared" si="1"/>
        <v>0</v>
      </c>
    </row>
    <row r="12" spans="1:14" ht="25.5">
      <c r="A12" s="18" t="s">
        <v>132</v>
      </c>
      <c r="B12" s="62" t="s">
        <v>224</v>
      </c>
      <c r="C12" s="19" t="s">
        <v>133</v>
      </c>
      <c r="D12" s="18" t="s">
        <v>21</v>
      </c>
      <c r="E12" s="52">
        <f>E13+E14</f>
        <v>1441450</v>
      </c>
      <c r="F12" s="52">
        <f>F13+F14</f>
        <v>0</v>
      </c>
      <c r="G12" s="52">
        <f>G13+G14</f>
        <v>0</v>
      </c>
      <c r="H12" s="52">
        <f aca="true" t="shared" si="2" ref="H12:N12">H13+H14</f>
        <v>1148760</v>
      </c>
      <c r="I12" s="52">
        <f t="shared" si="2"/>
        <v>0</v>
      </c>
      <c r="J12" s="52">
        <f t="shared" si="2"/>
        <v>0</v>
      </c>
      <c r="K12" s="52">
        <f t="shared" si="2"/>
        <v>1150798</v>
      </c>
      <c r="L12" s="52">
        <f t="shared" si="2"/>
        <v>0</v>
      </c>
      <c r="M12" s="52">
        <f t="shared" si="2"/>
        <v>0</v>
      </c>
      <c r="N12" s="53">
        <f t="shared" si="2"/>
        <v>0</v>
      </c>
    </row>
    <row r="13" spans="1:14" ht="25.5">
      <c r="A13" s="18" t="s">
        <v>134</v>
      </c>
      <c r="B13" s="60" t="s">
        <v>215</v>
      </c>
      <c r="C13" s="19" t="s">
        <v>135</v>
      </c>
      <c r="D13" s="18" t="s">
        <v>21</v>
      </c>
      <c r="E13" s="121">
        <f>'ПФХД раздел 1'!E80</f>
        <v>1441450</v>
      </c>
      <c r="F13" s="18"/>
      <c r="G13" s="52"/>
      <c r="H13" s="52">
        <f>'ПФХД раздел 1'!H80</f>
        <v>1148760</v>
      </c>
      <c r="I13" s="52"/>
      <c r="J13" s="52"/>
      <c r="K13" s="52">
        <f>'ПФХД раздел 1'!K80</f>
        <v>1150798</v>
      </c>
      <c r="L13" s="52"/>
      <c r="M13" s="52"/>
      <c r="N13" s="53"/>
    </row>
    <row r="14" spans="1:14" ht="18">
      <c r="A14" s="18" t="s">
        <v>136</v>
      </c>
      <c r="B14" s="60" t="s">
        <v>218</v>
      </c>
      <c r="C14" s="19" t="s">
        <v>137</v>
      </c>
      <c r="D14" s="18" t="s">
        <v>21</v>
      </c>
      <c r="E14" s="18"/>
      <c r="F14" s="18"/>
      <c r="G14" s="52"/>
      <c r="H14" s="52"/>
      <c r="I14" s="52"/>
      <c r="J14" s="52"/>
      <c r="K14" s="52"/>
      <c r="L14" s="52"/>
      <c r="M14" s="52"/>
      <c r="N14" s="53"/>
    </row>
    <row r="15" spans="1:14" ht="25.5">
      <c r="A15" s="18" t="s">
        <v>138</v>
      </c>
      <c r="B15" s="62" t="s">
        <v>216</v>
      </c>
      <c r="C15" s="19" t="s">
        <v>139</v>
      </c>
      <c r="D15" s="18" t="s">
        <v>21</v>
      </c>
      <c r="E15" s="52">
        <f aca="true" t="shared" si="3" ref="E15:N15">E16+E17</f>
        <v>0</v>
      </c>
      <c r="F15" s="52">
        <f t="shared" si="3"/>
        <v>209370</v>
      </c>
      <c r="G15" s="52">
        <f t="shared" si="3"/>
        <v>0</v>
      </c>
      <c r="H15" s="52">
        <f t="shared" si="3"/>
        <v>0</v>
      </c>
      <c r="I15" s="52">
        <f t="shared" si="3"/>
        <v>0</v>
      </c>
      <c r="J15" s="52">
        <f t="shared" si="3"/>
        <v>0</v>
      </c>
      <c r="K15" s="52">
        <f t="shared" si="3"/>
        <v>0</v>
      </c>
      <c r="L15" s="52">
        <f t="shared" si="3"/>
        <v>0</v>
      </c>
      <c r="M15" s="52">
        <f t="shared" si="3"/>
        <v>0</v>
      </c>
      <c r="N15" s="53">
        <f t="shared" si="3"/>
        <v>0</v>
      </c>
    </row>
    <row r="16" spans="1:14" ht="25.5">
      <c r="A16" s="18" t="s">
        <v>140</v>
      </c>
      <c r="B16" s="60" t="s">
        <v>215</v>
      </c>
      <c r="C16" s="19" t="s">
        <v>142</v>
      </c>
      <c r="D16" s="18" t="s">
        <v>21</v>
      </c>
      <c r="E16" s="18"/>
      <c r="F16" s="122">
        <f>'ПФХД раздел 1'!F84</f>
        <v>209370</v>
      </c>
      <c r="G16" s="52"/>
      <c r="H16" s="52"/>
      <c r="I16" s="52">
        <f>'ПФХД раздел 1'!I80</f>
        <v>0</v>
      </c>
      <c r="J16" s="52"/>
      <c r="K16" s="52"/>
      <c r="L16" s="52">
        <f>'ПФХД раздел 1'!L80</f>
        <v>0</v>
      </c>
      <c r="M16" s="52"/>
      <c r="N16" s="53"/>
    </row>
    <row r="17" spans="1:14" ht="18">
      <c r="A17" s="18" t="s">
        <v>141</v>
      </c>
      <c r="B17" s="60" t="s">
        <v>218</v>
      </c>
      <c r="C17" s="19" t="s">
        <v>143</v>
      </c>
      <c r="D17" s="18" t="s">
        <v>21</v>
      </c>
      <c r="E17" s="18"/>
      <c r="F17" s="18"/>
      <c r="G17" s="52"/>
      <c r="H17" s="52"/>
      <c r="I17" s="52"/>
      <c r="J17" s="52"/>
      <c r="K17" s="52"/>
      <c r="L17" s="52"/>
      <c r="M17" s="52"/>
      <c r="N17" s="53"/>
    </row>
    <row r="18" spans="1:14" ht="18">
      <c r="A18" s="18" t="s">
        <v>146</v>
      </c>
      <c r="B18" s="62" t="s">
        <v>222</v>
      </c>
      <c r="C18" s="19" t="s">
        <v>144</v>
      </c>
      <c r="D18" s="18" t="s">
        <v>21</v>
      </c>
      <c r="E18" s="18"/>
      <c r="F18" s="18"/>
      <c r="G18" s="52"/>
      <c r="H18" s="52"/>
      <c r="I18" s="52"/>
      <c r="J18" s="52"/>
      <c r="K18" s="52"/>
      <c r="L18" s="52"/>
      <c r="M18" s="52"/>
      <c r="N18" s="53"/>
    </row>
    <row r="19" spans="1:14" ht="12.75">
      <c r="A19" s="18" t="s">
        <v>145</v>
      </c>
      <c r="B19" s="62" t="s">
        <v>150</v>
      </c>
      <c r="C19" s="19" t="s">
        <v>149</v>
      </c>
      <c r="D19" s="18" t="s">
        <v>21</v>
      </c>
      <c r="E19" s="52">
        <f aca="true" t="shared" si="4" ref="E19:N19">E20+E21</f>
        <v>0</v>
      </c>
      <c r="F19" s="52">
        <f t="shared" si="4"/>
        <v>0</v>
      </c>
      <c r="G19" s="52">
        <f t="shared" si="4"/>
        <v>128402.65</v>
      </c>
      <c r="H19" s="52">
        <f t="shared" si="4"/>
        <v>0</v>
      </c>
      <c r="I19" s="52">
        <f t="shared" si="4"/>
        <v>0</v>
      </c>
      <c r="J19" s="52">
        <f t="shared" si="4"/>
        <v>32400</v>
      </c>
      <c r="K19" s="52">
        <f t="shared" si="4"/>
        <v>0</v>
      </c>
      <c r="L19" s="52">
        <f t="shared" si="4"/>
        <v>0</v>
      </c>
      <c r="M19" s="52">
        <f t="shared" si="4"/>
        <v>32400</v>
      </c>
      <c r="N19" s="53">
        <f t="shared" si="4"/>
        <v>0</v>
      </c>
    </row>
    <row r="20" spans="1:14" ht="25.5">
      <c r="A20" s="18" t="s">
        <v>147</v>
      </c>
      <c r="B20" s="60" t="s">
        <v>215</v>
      </c>
      <c r="C20" s="19" t="s">
        <v>152</v>
      </c>
      <c r="D20" s="18" t="s">
        <v>21</v>
      </c>
      <c r="E20" s="18"/>
      <c r="F20" s="18"/>
      <c r="G20" s="52">
        <f>'ПФХД раздел 1'!G80</f>
        <v>128402.65</v>
      </c>
      <c r="H20" s="52"/>
      <c r="I20" s="52"/>
      <c r="J20" s="52">
        <f>'ПФХД раздел 1'!J80</f>
        <v>32400</v>
      </c>
      <c r="K20" s="52"/>
      <c r="L20" s="52"/>
      <c r="M20" s="52">
        <f>'ПФХД раздел 1'!M80</f>
        <v>32400</v>
      </c>
      <c r="N20" s="53"/>
    </row>
    <row r="21" spans="1:14" ht="12.75">
      <c r="A21" s="18" t="s">
        <v>148</v>
      </c>
      <c r="B21" s="60" t="s">
        <v>151</v>
      </c>
      <c r="C21" s="19" t="s">
        <v>153</v>
      </c>
      <c r="D21" s="18" t="s">
        <v>21</v>
      </c>
      <c r="E21" s="18"/>
      <c r="F21" s="18"/>
      <c r="G21" s="52"/>
      <c r="H21" s="52"/>
      <c r="I21" s="52"/>
      <c r="J21" s="52"/>
      <c r="K21" s="52"/>
      <c r="L21" s="52"/>
      <c r="M21" s="52"/>
      <c r="N21" s="53"/>
    </row>
    <row r="22" spans="1:14" ht="27.75">
      <c r="A22" s="18" t="s">
        <v>156</v>
      </c>
      <c r="B22" s="27" t="s">
        <v>217</v>
      </c>
      <c r="C22" s="19" t="s">
        <v>154</v>
      </c>
      <c r="D22" s="18" t="s">
        <v>21</v>
      </c>
      <c r="E22" s="121">
        <f>E11</f>
        <v>1441450</v>
      </c>
      <c r="F22" s="121">
        <f>F16</f>
        <v>209370</v>
      </c>
      <c r="G22" s="52">
        <f>G20</f>
        <v>128402.65</v>
      </c>
      <c r="H22" s="52">
        <v>1148760</v>
      </c>
      <c r="I22" s="52"/>
      <c r="J22" s="52">
        <v>32400</v>
      </c>
      <c r="K22" s="52">
        <v>1150798</v>
      </c>
      <c r="L22" s="52">
        <v>0</v>
      </c>
      <c r="M22" s="52">
        <v>32400</v>
      </c>
      <c r="N22" s="53"/>
    </row>
    <row r="23" spans="1:14" ht="12.75">
      <c r="A23" s="18"/>
      <c r="B23" s="82" t="s">
        <v>158</v>
      </c>
      <c r="C23" s="19" t="s">
        <v>157</v>
      </c>
      <c r="D23" s="18"/>
      <c r="E23" s="18"/>
      <c r="F23" s="147"/>
      <c r="G23" s="52"/>
      <c r="H23" s="52"/>
      <c r="I23" s="52"/>
      <c r="J23" s="52"/>
      <c r="K23" s="52"/>
      <c r="L23" s="52"/>
      <c r="M23" s="52"/>
      <c r="N23" s="53"/>
    </row>
    <row r="24" spans="1:14" ht="12.75">
      <c r="A24" s="18"/>
      <c r="B24" s="82">
        <v>2022</v>
      </c>
      <c r="C24" s="19"/>
      <c r="D24" s="18"/>
      <c r="E24" s="145">
        <f>E22</f>
        <v>1441450</v>
      </c>
      <c r="F24" s="121">
        <f>F16</f>
        <v>209370</v>
      </c>
      <c r="G24" s="52">
        <f>G22</f>
        <v>128402.65</v>
      </c>
      <c r="H24" s="52"/>
      <c r="I24" s="52"/>
      <c r="J24" s="52"/>
      <c r="K24" s="52"/>
      <c r="L24" s="52"/>
      <c r="M24" s="52"/>
      <c r="N24" s="53"/>
    </row>
    <row r="25" spans="1:14" ht="12.75">
      <c r="A25" s="18"/>
      <c r="B25" s="82">
        <v>2023</v>
      </c>
      <c r="C25" s="19"/>
      <c r="D25" s="18"/>
      <c r="E25" s="18"/>
      <c r="F25" s="18"/>
      <c r="G25" s="52"/>
      <c r="H25" s="52">
        <v>1148760</v>
      </c>
      <c r="I25" s="52"/>
      <c r="J25" s="52">
        <v>32400</v>
      </c>
      <c r="K25" s="52"/>
      <c r="L25" s="52"/>
      <c r="M25" s="52"/>
      <c r="N25" s="53"/>
    </row>
    <row r="26" spans="1:14" ht="12.75">
      <c r="A26" s="18"/>
      <c r="B26" s="82">
        <v>2024</v>
      </c>
      <c r="C26" s="19"/>
      <c r="D26" s="18"/>
      <c r="E26" s="18"/>
      <c r="F26" s="18"/>
      <c r="G26" s="52"/>
      <c r="H26" s="52"/>
      <c r="I26" s="52"/>
      <c r="J26" s="52"/>
      <c r="K26" s="52">
        <v>1150798</v>
      </c>
      <c r="L26" s="52"/>
      <c r="M26" s="52">
        <v>32400</v>
      </c>
      <c r="N26" s="53"/>
    </row>
    <row r="27" spans="1:14" ht="25.5">
      <c r="A27" s="18" t="s">
        <v>155</v>
      </c>
      <c r="B27" s="27" t="s">
        <v>219</v>
      </c>
      <c r="C27" s="19" t="s">
        <v>159</v>
      </c>
      <c r="D27" s="18" t="s">
        <v>21</v>
      </c>
      <c r="E27" s="18"/>
      <c r="F27" s="18"/>
      <c r="G27" s="52"/>
      <c r="H27" s="52"/>
      <c r="I27" s="52"/>
      <c r="J27" s="52"/>
      <c r="K27" s="52"/>
      <c r="L27" s="52"/>
      <c r="M27" s="52"/>
      <c r="N27" s="53"/>
    </row>
    <row r="28" spans="1:14" ht="13.5" thickBot="1">
      <c r="A28" s="18"/>
      <c r="B28" s="82" t="s">
        <v>158</v>
      </c>
      <c r="C28" s="39" t="s">
        <v>160</v>
      </c>
      <c r="D28" s="40"/>
      <c r="E28" s="40"/>
      <c r="F28" s="40"/>
      <c r="G28" s="84"/>
      <c r="H28" s="84"/>
      <c r="I28" s="84"/>
      <c r="J28" s="84"/>
      <c r="K28" s="84"/>
      <c r="L28" s="84"/>
      <c r="M28" s="84"/>
      <c r="N28" s="85"/>
    </row>
    <row r="29" spans="1:7" s="12" customFormat="1" ht="11.25">
      <c r="A29" s="15"/>
      <c r="B29" s="15"/>
      <c r="C29" s="15"/>
      <c r="D29" s="15"/>
      <c r="E29" s="15"/>
      <c r="F29" s="15"/>
      <c r="G29" s="15"/>
    </row>
    <row r="30" spans="1:14" s="12" customFormat="1" ht="32.25" customHeight="1">
      <c r="A30" s="171" t="s">
        <v>238</v>
      </c>
      <c r="B30" s="171"/>
      <c r="C30" s="171"/>
      <c r="D30" s="171"/>
      <c r="E30" s="171"/>
      <c r="F30" s="171"/>
      <c r="G30" s="171"/>
      <c r="H30" s="171"/>
      <c r="I30" s="171"/>
      <c r="J30" s="171"/>
      <c r="K30" s="171"/>
      <c r="L30" s="171"/>
      <c r="M30" s="171"/>
      <c r="N30" s="171"/>
    </row>
    <row r="31" spans="1:14" s="12" customFormat="1" ht="69" customHeight="1">
      <c r="A31" s="171" t="s">
        <v>239</v>
      </c>
      <c r="B31" s="171"/>
      <c r="C31" s="171"/>
      <c r="D31" s="171"/>
      <c r="E31" s="171"/>
      <c r="F31" s="171"/>
      <c r="G31" s="171"/>
      <c r="H31" s="171"/>
      <c r="I31" s="171"/>
      <c r="J31" s="171"/>
      <c r="K31" s="171"/>
      <c r="L31" s="171"/>
      <c r="M31" s="171"/>
      <c r="N31" s="171"/>
    </row>
    <row r="32" spans="1:14" s="12" customFormat="1" ht="35.25" customHeight="1">
      <c r="A32" s="171" t="s">
        <v>240</v>
      </c>
      <c r="B32" s="171"/>
      <c r="C32" s="171"/>
      <c r="D32" s="171"/>
      <c r="E32" s="171"/>
      <c r="F32" s="171"/>
      <c r="G32" s="171"/>
      <c r="H32" s="171"/>
      <c r="I32" s="171"/>
      <c r="J32" s="171"/>
      <c r="K32" s="171"/>
      <c r="L32" s="171"/>
      <c r="M32" s="171"/>
      <c r="N32" s="171"/>
    </row>
    <row r="33" spans="1:14" s="12" customFormat="1" ht="18">
      <c r="A33" s="111" t="s">
        <v>241</v>
      </c>
      <c r="B33" s="111"/>
      <c r="C33" s="111"/>
      <c r="D33" s="111"/>
      <c r="E33" s="111"/>
      <c r="F33" s="111"/>
      <c r="G33" s="111"/>
      <c r="H33" s="111"/>
      <c r="I33" s="111"/>
      <c r="J33" s="111"/>
      <c r="K33" s="111"/>
      <c r="L33" s="111"/>
      <c r="M33" s="111"/>
      <c r="N33" s="111"/>
    </row>
    <row r="34" spans="1:14" s="12" customFormat="1" ht="18">
      <c r="A34" s="111" t="s">
        <v>242</v>
      </c>
      <c r="B34" s="111"/>
      <c r="C34" s="111"/>
      <c r="D34" s="111"/>
      <c r="E34" s="111"/>
      <c r="F34" s="111"/>
      <c r="G34" s="111"/>
      <c r="H34" s="111"/>
      <c r="I34" s="111"/>
      <c r="J34" s="111"/>
      <c r="K34" s="111"/>
      <c r="L34" s="111"/>
      <c r="M34" s="111"/>
      <c r="N34" s="111"/>
    </row>
    <row r="35" spans="1:14" s="12" customFormat="1" ht="18">
      <c r="A35" s="111" t="s">
        <v>243</v>
      </c>
      <c r="B35" s="111"/>
      <c r="C35" s="111"/>
      <c r="D35" s="111"/>
      <c r="E35" s="111"/>
      <c r="F35" s="111"/>
      <c r="G35" s="111"/>
      <c r="H35" s="111"/>
      <c r="I35" s="111"/>
      <c r="J35" s="111"/>
      <c r="K35" s="111"/>
      <c r="L35" s="111"/>
      <c r="M35" s="111"/>
      <c r="N35" s="111"/>
    </row>
    <row r="36" spans="1:14" s="12" customFormat="1" ht="33" customHeight="1">
      <c r="A36" s="171" t="s">
        <v>244</v>
      </c>
      <c r="B36" s="171"/>
      <c r="C36" s="171"/>
      <c r="D36" s="171"/>
      <c r="E36" s="171"/>
      <c r="F36" s="171"/>
      <c r="G36" s="171"/>
      <c r="H36" s="171"/>
      <c r="I36" s="171"/>
      <c r="J36" s="171"/>
      <c r="K36" s="171"/>
      <c r="L36" s="171"/>
      <c r="M36" s="171"/>
      <c r="N36" s="171"/>
    </row>
    <row r="37" spans="1:14" s="12" customFormat="1" ht="11.25">
      <c r="A37" s="77"/>
      <c r="B37" s="77"/>
      <c r="C37" s="77"/>
      <c r="D37" s="77"/>
      <c r="E37" s="77"/>
      <c r="F37" s="77"/>
      <c r="G37" s="77"/>
      <c r="H37" s="77"/>
      <c r="I37" s="77"/>
      <c r="J37" s="77"/>
      <c r="K37" s="77"/>
      <c r="L37" s="77"/>
      <c r="M37" s="77"/>
      <c r="N37" s="77"/>
    </row>
    <row r="38" spans="1:8" ht="12.75">
      <c r="A38" s="4" t="s">
        <v>161</v>
      </c>
      <c r="C38" s="86"/>
      <c r="D38" s="86"/>
      <c r="E38" s="6"/>
      <c r="F38" s="185" t="s">
        <v>313</v>
      </c>
      <c r="G38" s="185"/>
      <c r="H38" s="185"/>
    </row>
    <row r="39" spans="1:13" ht="12.75">
      <c r="A39" s="4" t="s">
        <v>162</v>
      </c>
      <c r="C39" s="184" t="s">
        <v>225</v>
      </c>
      <c r="D39" s="184"/>
      <c r="E39" s="6"/>
      <c r="F39" s="184" t="s">
        <v>226</v>
      </c>
      <c r="G39" s="184"/>
      <c r="H39" s="184"/>
      <c r="I39" s="106"/>
      <c r="J39" s="106"/>
      <c r="K39" s="9"/>
      <c r="L39" s="9"/>
      <c r="M39" s="9"/>
    </row>
    <row r="40" spans="3:13" s="13" customFormat="1" ht="10.5">
      <c r="C40" s="87"/>
      <c r="D40" s="183"/>
      <c r="E40" s="183"/>
      <c r="F40" s="183"/>
      <c r="G40" s="183"/>
      <c r="H40" s="183"/>
      <c r="I40" s="183"/>
      <c r="J40" s="183"/>
      <c r="K40" s="87"/>
      <c r="L40" s="87"/>
      <c r="M40" s="87"/>
    </row>
    <row r="41" spans="1:10" ht="12.75">
      <c r="A41" s="4" t="s">
        <v>223</v>
      </c>
      <c r="C41" s="86"/>
      <c r="D41" s="86"/>
      <c r="E41" s="6"/>
      <c r="F41" s="185" t="s">
        <v>302</v>
      </c>
      <c r="G41" s="185"/>
      <c r="H41" s="185"/>
      <c r="I41" s="6"/>
      <c r="J41" s="6"/>
    </row>
    <row r="42" spans="3:10" ht="12.75">
      <c r="C42" s="184" t="s">
        <v>225</v>
      </c>
      <c r="D42" s="184"/>
      <c r="E42" s="6"/>
      <c r="F42" s="184" t="s">
        <v>226</v>
      </c>
      <c r="G42" s="184"/>
      <c r="H42" s="184"/>
      <c r="I42" s="6"/>
      <c r="J42" s="6"/>
    </row>
    <row r="43" spans="1:13" ht="12.75">
      <c r="A43" s="4" t="s">
        <v>163</v>
      </c>
      <c r="C43" s="86"/>
      <c r="D43" s="86"/>
      <c r="E43" s="6"/>
      <c r="F43" s="185" t="s">
        <v>302</v>
      </c>
      <c r="G43" s="185"/>
      <c r="H43" s="185"/>
      <c r="I43" s="9"/>
      <c r="J43" s="6"/>
      <c r="K43" s="6"/>
      <c r="L43" s="6"/>
      <c r="M43" s="6"/>
    </row>
    <row r="44" spans="3:10" ht="12.75">
      <c r="C44" s="184" t="s">
        <v>225</v>
      </c>
      <c r="D44" s="184"/>
      <c r="E44" s="6"/>
      <c r="F44" s="184" t="s">
        <v>226</v>
      </c>
      <c r="G44" s="184"/>
      <c r="H44" s="184"/>
      <c r="I44" s="6"/>
      <c r="J44" s="6"/>
    </row>
  </sheetData>
  <sheetProtection/>
  <mergeCells count="23">
    <mergeCell ref="C44:D44"/>
    <mergeCell ref="C42:D42"/>
    <mergeCell ref="F43:H43"/>
    <mergeCell ref="F44:H44"/>
    <mergeCell ref="D3:D5"/>
    <mergeCell ref="F38:H38"/>
    <mergeCell ref="A31:N31"/>
    <mergeCell ref="F41:H41"/>
    <mergeCell ref="F42:H42"/>
    <mergeCell ref="C39:D39"/>
    <mergeCell ref="A1:N1"/>
    <mergeCell ref="E3:N3"/>
    <mergeCell ref="A3:A5"/>
    <mergeCell ref="B3:B5"/>
    <mergeCell ref="C3:C5"/>
    <mergeCell ref="A30:N30"/>
    <mergeCell ref="D40:J40"/>
    <mergeCell ref="H4:J4"/>
    <mergeCell ref="E4:G4"/>
    <mergeCell ref="F39:H39"/>
    <mergeCell ref="A32:N32"/>
    <mergeCell ref="A36:N36"/>
    <mergeCell ref="K4:M4"/>
  </mergeCells>
  <printOptions/>
  <pageMargins left="0.5905511811023623" right="0.1968503937007874" top="0.1968503937007874" bottom="0.1968503937007874" header="0" footer="0"/>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user0</cp:lastModifiedBy>
  <cp:lastPrinted>2022-04-04T05:29:07Z</cp:lastPrinted>
  <dcterms:created xsi:type="dcterms:W3CDTF">2004-09-19T06:34:55Z</dcterms:created>
  <dcterms:modified xsi:type="dcterms:W3CDTF">2022-04-05T06:06:14Z</dcterms:modified>
  <cp:category/>
  <cp:version/>
  <cp:contentType/>
  <cp:contentStatus/>
</cp:coreProperties>
</file>